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440" windowHeight="12330" tabRatio="767" activeTab="1"/>
  </bookViews>
  <sheets>
    <sheet name="Титульный лист" sheetId="1" r:id="rId1"/>
    <sheet name="Ртищево" sheetId="13" r:id="rId2"/>
    <sheet name="Ртищево2" sheetId="24" r:id="rId3"/>
  </sheets>
  <definedNames>
    <definedName name="_xlnm.Print_Area" localSheetId="0">'Титульный лист'!$A$1:$H$25</definedName>
  </definedNames>
  <calcPr calcId="144525"/>
</workbook>
</file>

<file path=xl/calcChain.xml><?xml version="1.0" encoding="utf-8"?>
<calcChain xmlns="http://schemas.openxmlformats.org/spreadsheetml/2006/main">
  <c r="I7" i="24" l="1"/>
  <c r="I35" i="24"/>
  <c r="I31" i="24"/>
  <c r="I27" i="24"/>
  <c r="I14" i="24"/>
  <c r="I11" i="24"/>
  <c r="E22" i="13" l="1"/>
  <c r="F22" i="13"/>
  <c r="G22" i="13"/>
  <c r="E23" i="13"/>
  <c r="F23" i="13"/>
  <c r="G23" i="13"/>
  <c r="E24" i="13"/>
  <c r="F24" i="13"/>
  <c r="G24" i="13"/>
  <c r="E20" i="13"/>
  <c r="F20" i="13"/>
  <c r="G20" i="13"/>
  <c r="E100" i="13"/>
  <c r="F100" i="13"/>
  <c r="G100" i="13"/>
  <c r="E101" i="13"/>
  <c r="F101" i="13"/>
  <c r="G101" i="13"/>
  <c r="E102" i="13"/>
  <c r="F102" i="13"/>
  <c r="G102" i="13"/>
  <c r="H95" i="13" l="1"/>
  <c r="I95" i="13"/>
  <c r="J95" i="13"/>
  <c r="K95" i="13"/>
  <c r="L95" i="13"/>
  <c r="M95" i="13"/>
  <c r="N95" i="13"/>
  <c r="O95" i="13"/>
  <c r="P95" i="13"/>
  <c r="Q95" i="13"/>
  <c r="R95" i="13"/>
  <c r="S95" i="13"/>
  <c r="M40" i="24" l="1"/>
  <c r="L40" i="24"/>
  <c r="J40" i="24"/>
  <c r="H40" i="24"/>
  <c r="K39" i="24"/>
  <c r="M37" i="24"/>
  <c r="L37" i="24"/>
  <c r="K37" i="24"/>
  <c r="J37" i="24"/>
  <c r="H37" i="24"/>
  <c r="L34" i="24"/>
  <c r="L33" i="24" s="1"/>
  <c r="J34" i="24"/>
  <c r="H34" i="24"/>
  <c r="H33" i="24" s="1"/>
  <c r="M33" i="24"/>
  <c r="K33" i="24"/>
  <c r="J33" i="24"/>
  <c r="M29" i="24"/>
  <c r="L29" i="24"/>
  <c r="K29" i="24"/>
  <c r="J29" i="24"/>
  <c r="H29" i="24"/>
  <c r="M25" i="24"/>
  <c r="L25" i="24"/>
  <c r="K25" i="24"/>
  <c r="J25" i="24"/>
  <c r="I25" i="24"/>
  <c r="H25" i="24"/>
  <c r="M20" i="24"/>
  <c r="L20" i="24"/>
  <c r="K20" i="24"/>
  <c r="J20" i="24"/>
  <c r="I20" i="24"/>
  <c r="H20" i="24"/>
  <c r="M16" i="24"/>
  <c r="L16" i="24"/>
  <c r="K16" i="24"/>
  <c r="J16" i="24"/>
  <c r="H16" i="24"/>
  <c r="S115" i="13"/>
  <c r="R115" i="13"/>
  <c r="Q115" i="13"/>
  <c r="P115" i="13"/>
  <c r="O115" i="13"/>
  <c r="N115" i="13"/>
  <c r="M115" i="13"/>
  <c r="L115" i="13"/>
  <c r="K115" i="13"/>
  <c r="J115" i="13"/>
  <c r="I115" i="13"/>
  <c r="H115" i="13"/>
  <c r="S110" i="13"/>
  <c r="R110" i="13"/>
  <c r="Q110" i="13"/>
  <c r="P110" i="13"/>
  <c r="O110" i="13"/>
  <c r="N110" i="13"/>
  <c r="M110" i="13"/>
  <c r="L110" i="13"/>
  <c r="K110" i="13"/>
  <c r="J110" i="13"/>
  <c r="I110" i="13"/>
  <c r="H110" i="13"/>
  <c r="S106" i="13"/>
  <c r="R106" i="13"/>
  <c r="Q106" i="13"/>
  <c r="P106" i="13"/>
  <c r="O106" i="13"/>
  <c r="N106" i="13"/>
  <c r="M106" i="13"/>
  <c r="L106" i="13"/>
  <c r="K106" i="13"/>
  <c r="J106" i="13"/>
  <c r="I106" i="13"/>
  <c r="H106" i="13"/>
  <c r="S91" i="13"/>
  <c r="R91" i="13"/>
  <c r="Q91" i="13"/>
  <c r="P91" i="13"/>
  <c r="O91" i="13"/>
  <c r="N91" i="13"/>
  <c r="M91" i="13"/>
  <c r="L91" i="13"/>
  <c r="K91" i="13"/>
  <c r="J91" i="13"/>
  <c r="I91" i="13"/>
  <c r="H91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S78" i="13"/>
  <c r="R78" i="13"/>
  <c r="Q78" i="13"/>
  <c r="P78" i="13"/>
  <c r="O78" i="13"/>
  <c r="N78" i="13"/>
  <c r="M78" i="13"/>
  <c r="L78" i="13"/>
  <c r="K78" i="13"/>
  <c r="J78" i="13"/>
  <c r="I78" i="13"/>
  <c r="H78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S67" i="13"/>
  <c r="R67" i="13"/>
  <c r="Q67" i="13"/>
  <c r="P67" i="13"/>
  <c r="O67" i="13"/>
  <c r="N67" i="13"/>
  <c r="M67" i="13"/>
  <c r="L67" i="13"/>
  <c r="K67" i="13"/>
  <c r="J67" i="13"/>
  <c r="I67" i="13"/>
  <c r="H67" i="13"/>
  <c r="S58" i="13"/>
  <c r="R58" i="13"/>
  <c r="Q58" i="13"/>
  <c r="P58" i="13"/>
  <c r="O58" i="13"/>
  <c r="N58" i="13"/>
  <c r="M58" i="13"/>
  <c r="L58" i="13"/>
  <c r="K58" i="13"/>
  <c r="J58" i="13"/>
  <c r="I58" i="13"/>
  <c r="I56" i="13" s="1"/>
  <c r="I54" i="13" s="1"/>
  <c r="H58" i="13"/>
  <c r="S56" i="13"/>
  <c r="S54" i="13" s="1"/>
  <c r="R56" i="13"/>
  <c r="R54" i="13" s="1"/>
  <c r="Q56" i="13"/>
  <c r="Q54" i="13" s="1"/>
  <c r="P56" i="13"/>
  <c r="P54" i="13" s="1"/>
  <c r="O56" i="13"/>
  <c r="O54" i="13" s="1"/>
  <c r="N56" i="13"/>
  <c r="N54" i="13" s="1"/>
  <c r="M56" i="13"/>
  <c r="M54" i="13" s="1"/>
  <c r="L56" i="13"/>
  <c r="L54" i="13" s="1"/>
  <c r="K56" i="13"/>
  <c r="K54" i="13" s="1"/>
  <c r="J56" i="13"/>
  <c r="J54" i="13" s="1"/>
  <c r="H56" i="13"/>
  <c r="H54" i="13" s="1"/>
  <c r="S48" i="13"/>
  <c r="R48" i="13"/>
  <c r="Q48" i="13"/>
  <c r="P48" i="13"/>
  <c r="O48" i="13"/>
  <c r="N48" i="13"/>
  <c r="M48" i="13"/>
  <c r="L48" i="13"/>
  <c r="K48" i="13"/>
  <c r="J48" i="13"/>
  <c r="I48" i="13"/>
  <c r="H48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S18" i="13"/>
  <c r="R18" i="13"/>
  <c r="Q18" i="13"/>
  <c r="P18" i="13"/>
  <c r="O18" i="13"/>
  <c r="N18" i="13"/>
  <c r="M18" i="13"/>
  <c r="L18" i="13"/>
  <c r="K18" i="13"/>
  <c r="K11" i="13" s="1"/>
  <c r="K8" i="13" s="1"/>
  <c r="J18" i="13"/>
  <c r="I18" i="13"/>
  <c r="H18" i="13"/>
  <c r="S13" i="13"/>
  <c r="R13" i="13"/>
  <c r="Q13" i="13"/>
  <c r="P13" i="13"/>
  <c r="O13" i="13"/>
  <c r="N13" i="13"/>
  <c r="M13" i="13"/>
  <c r="L13" i="13"/>
  <c r="K13" i="13"/>
  <c r="J13" i="13"/>
  <c r="I13" i="13"/>
  <c r="I11" i="13" s="1"/>
  <c r="I8" i="13" s="1"/>
  <c r="H13" i="13"/>
  <c r="H11" i="13" s="1"/>
  <c r="H8" i="13" s="1"/>
  <c r="S11" i="13"/>
  <c r="S8" i="13" s="1"/>
  <c r="R11" i="13"/>
  <c r="R8" i="13" s="1"/>
  <c r="Q11" i="13"/>
  <c r="Q8" i="13" s="1"/>
  <c r="P11" i="13"/>
  <c r="P8" i="13" s="1"/>
  <c r="O11" i="13"/>
  <c r="O8" i="13" s="1"/>
  <c r="N11" i="13"/>
  <c r="N8" i="13" s="1"/>
  <c r="M11" i="13"/>
  <c r="M8" i="13" s="1"/>
  <c r="L11" i="13"/>
  <c r="L8" i="13" s="1"/>
  <c r="J11" i="13"/>
  <c r="J8" i="13" s="1"/>
  <c r="K7" i="13" l="1"/>
  <c r="O6" i="13" s="1"/>
  <c r="M14" i="24"/>
  <c r="M7" i="24" s="1"/>
  <c r="J14" i="24"/>
  <c r="J7" i="24" s="1"/>
  <c r="H14" i="24"/>
  <c r="H7" i="24" s="1"/>
  <c r="L14" i="24"/>
  <c r="L7" i="24" s="1"/>
  <c r="J7" i="13"/>
  <c r="N6" i="13" s="1"/>
  <c r="N7" i="13" s="1"/>
  <c r="R6" i="13" s="1"/>
  <c r="R7" i="13" s="1"/>
  <c r="K14" i="24"/>
  <c r="K7" i="24" s="1"/>
  <c r="H7" i="13"/>
  <c r="L6" i="13" s="1"/>
  <c r="L7" i="13" s="1"/>
  <c r="P6" i="13" s="1"/>
  <c r="P7" i="13" s="1"/>
  <c r="I7" i="13"/>
  <c r="M6" i="13" s="1"/>
  <c r="M7" i="13" s="1"/>
  <c r="Q6" i="13" s="1"/>
  <c r="Q7" i="13" s="1"/>
  <c r="O7" i="13" l="1"/>
  <c r="S6" i="13" s="1"/>
  <c r="S7" i="13" s="1"/>
  <c r="K4" i="13" l="1"/>
  <c r="J4" i="13"/>
  <c r="G122" i="13" l="1"/>
  <c r="F122" i="13"/>
  <c r="E122" i="13"/>
  <c r="G121" i="13"/>
  <c r="F121" i="13"/>
  <c r="E121" i="13"/>
  <c r="G120" i="13"/>
  <c r="F120" i="13"/>
  <c r="E120" i="13"/>
  <c r="G119" i="13"/>
  <c r="F119" i="13"/>
  <c r="E119" i="13"/>
  <c r="G118" i="13"/>
  <c r="F118" i="13"/>
  <c r="E118" i="13"/>
  <c r="G117" i="13"/>
  <c r="F117" i="13"/>
  <c r="E117" i="13"/>
  <c r="G116" i="13"/>
  <c r="F116" i="13"/>
  <c r="E116" i="13"/>
  <c r="G115" i="13"/>
  <c r="F115" i="13"/>
  <c r="E115" i="13"/>
  <c r="G114" i="13"/>
  <c r="F114" i="13"/>
  <c r="E114" i="13"/>
  <c r="G113" i="13"/>
  <c r="F113" i="13"/>
  <c r="E113" i="13"/>
  <c r="G112" i="13"/>
  <c r="F112" i="13"/>
  <c r="E112" i="13"/>
  <c r="G111" i="13"/>
  <c r="F111" i="13"/>
  <c r="E111" i="13"/>
  <c r="G110" i="13"/>
  <c r="F110" i="13"/>
  <c r="E110" i="13"/>
  <c r="G109" i="13"/>
  <c r="F109" i="13"/>
  <c r="E109" i="13"/>
  <c r="G108" i="13"/>
  <c r="F108" i="13"/>
  <c r="E108" i="13"/>
  <c r="G107" i="13"/>
  <c r="F107" i="13"/>
  <c r="E107" i="13"/>
  <c r="G106" i="13"/>
  <c r="F106" i="13"/>
  <c r="E106" i="13"/>
  <c r="G105" i="13"/>
  <c r="F105" i="13"/>
  <c r="E105" i="13"/>
  <c r="G104" i="13"/>
  <c r="F104" i="13"/>
  <c r="E104" i="13"/>
  <c r="G103" i="13"/>
  <c r="F103" i="13"/>
  <c r="E103" i="13"/>
  <c r="G99" i="13"/>
  <c r="F99" i="13"/>
  <c r="E99" i="13"/>
  <c r="G98" i="13"/>
  <c r="F98" i="13"/>
  <c r="E98" i="13"/>
  <c r="G97" i="13"/>
  <c r="F97" i="13"/>
  <c r="E97" i="13"/>
  <c r="G96" i="13"/>
  <c r="F96" i="13"/>
  <c r="E96" i="13"/>
  <c r="G95" i="13"/>
  <c r="F95" i="13"/>
  <c r="E95" i="13"/>
  <c r="G94" i="13"/>
  <c r="F94" i="13"/>
  <c r="E94" i="13"/>
  <c r="G93" i="13"/>
  <c r="F93" i="13"/>
  <c r="E93" i="13"/>
  <c r="G92" i="13"/>
  <c r="F92" i="13"/>
  <c r="E92" i="13"/>
  <c r="G91" i="13"/>
  <c r="F91" i="13"/>
  <c r="E91" i="13"/>
  <c r="G90" i="13"/>
  <c r="F90" i="13"/>
  <c r="E90" i="13"/>
  <c r="G89" i="13"/>
  <c r="F89" i="13"/>
  <c r="E89" i="13"/>
  <c r="G88" i="13"/>
  <c r="F88" i="13"/>
  <c r="E88" i="13"/>
  <c r="G87" i="13"/>
  <c r="F87" i="13"/>
  <c r="E87" i="13"/>
  <c r="G86" i="13"/>
  <c r="F86" i="13"/>
  <c r="E86" i="13"/>
  <c r="G85" i="13"/>
  <c r="F85" i="13"/>
  <c r="E85" i="13"/>
  <c r="G84" i="13"/>
  <c r="F84" i="13"/>
  <c r="E84" i="13"/>
  <c r="G83" i="13"/>
  <c r="F83" i="13"/>
  <c r="E83" i="13"/>
  <c r="G82" i="13"/>
  <c r="F82" i="13"/>
  <c r="E82" i="13"/>
  <c r="G81" i="13"/>
  <c r="F81" i="13"/>
  <c r="E81" i="13"/>
  <c r="G80" i="13"/>
  <c r="F80" i="13"/>
  <c r="E80" i="13"/>
  <c r="G79" i="13"/>
  <c r="F79" i="13"/>
  <c r="E79" i="13"/>
  <c r="G78" i="13"/>
  <c r="F78" i="13"/>
  <c r="E78" i="13"/>
  <c r="G77" i="13"/>
  <c r="F77" i="13"/>
  <c r="E77" i="13"/>
  <c r="G76" i="13"/>
  <c r="F76" i="13"/>
  <c r="E76" i="13"/>
  <c r="G75" i="13"/>
  <c r="F75" i="13"/>
  <c r="E75" i="13"/>
  <c r="G74" i="13"/>
  <c r="F74" i="13"/>
  <c r="E74" i="13"/>
  <c r="G73" i="13"/>
  <c r="F73" i="13"/>
  <c r="E73" i="13"/>
  <c r="G72" i="13"/>
  <c r="F72" i="13"/>
  <c r="E72" i="13"/>
  <c r="G71" i="13"/>
  <c r="F71" i="13"/>
  <c r="E71" i="13"/>
  <c r="G70" i="13"/>
  <c r="F70" i="13"/>
  <c r="E70" i="13"/>
  <c r="G69" i="13"/>
  <c r="F69" i="13"/>
  <c r="E69" i="13"/>
  <c r="G67" i="13"/>
  <c r="F67" i="13"/>
  <c r="E67" i="13"/>
  <c r="G66" i="13"/>
  <c r="F66" i="13"/>
  <c r="E66" i="13"/>
  <c r="G65" i="13"/>
  <c r="F65" i="13"/>
  <c r="E65" i="13"/>
  <c r="G64" i="13"/>
  <c r="F64" i="13"/>
  <c r="E64" i="13"/>
  <c r="G63" i="13"/>
  <c r="F63" i="13"/>
  <c r="E63" i="13"/>
  <c r="G62" i="13"/>
  <c r="F62" i="13"/>
  <c r="E62" i="13"/>
  <c r="G61" i="13"/>
  <c r="F61" i="13"/>
  <c r="E61" i="13"/>
  <c r="G60" i="13"/>
  <c r="F60" i="13"/>
  <c r="E60" i="13"/>
  <c r="G59" i="13"/>
  <c r="F59" i="13"/>
  <c r="E59" i="13"/>
  <c r="G56" i="13"/>
  <c r="F56" i="13"/>
  <c r="E56" i="13"/>
  <c r="G54" i="13"/>
  <c r="F54" i="13"/>
  <c r="E54" i="13"/>
  <c r="G53" i="13"/>
  <c r="F53" i="13"/>
  <c r="E53" i="13"/>
  <c r="G52" i="13"/>
  <c r="F52" i="13"/>
  <c r="E52" i="13"/>
  <c r="G51" i="13"/>
  <c r="F51" i="13"/>
  <c r="E51" i="13"/>
  <c r="G50" i="13"/>
  <c r="F50" i="13"/>
  <c r="E50" i="13"/>
  <c r="G48" i="13"/>
  <c r="F48" i="13"/>
  <c r="E48" i="13"/>
  <c r="G47" i="13"/>
  <c r="F47" i="13"/>
  <c r="E47" i="13"/>
  <c r="G46" i="13"/>
  <c r="F46" i="13"/>
  <c r="E46" i="13"/>
  <c r="G45" i="13"/>
  <c r="F45" i="13"/>
  <c r="E45" i="13"/>
  <c r="G44" i="13"/>
  <c r="F44" i="13"/>
  <c r="E44" i="13"/>
  <c r="G43" i="13"/>
  <c r="F43" i="13"/>
  <c r="E43" i="13"/>
  <c r="G42" i="13"/>
  <c r="F42" i="13"/>
  <c r="E42" i="13"/>
  <c r="G41" i="13"/>
  <c r="F41" i="13"/>
  <c r="E41" i="13"/>
  <c r="G40" i="13"/>
  <c r="F40" i="13"/>
  <c r="E40" i="13"/>
  <c r="G39" i="13"/>
  <c r="F39" i="13"/>
  <c r="E39" i="13"/>
  <c r="G38" i="13"/>
  <c r="F38" i="13"/>
  <c r="E38" i="13"/>
  <c r="G37" i="13"/>
  <c r="F37" i="13"/>
  <c r="E37" i="13"/>
  <c r="G36" i="13"/>
  <c r="F36" i="13"/>
  <c r="E36" i="13"/>
  <c r="G35" i="13"/>
  <c r="F35" i="13"/>
  <c r="E35" i="13"/>
  <c r="G34" i="13"/>
  <c r="F34" i="13"/>
  <c r="E34" i="13"/>
  <c r="G33" i="13"/>
  <c r="F33" i="13"/>
  <c r="E33" i="13"/>
  <c r="G32" i="13"/>
  <c r="F32" i="13"/>
  <c r="E32" i="13"/>
  <c r="G31" i="13"/>
  <c r="F31" i="13"/>
  <c r="E31" i="13"/>
  <c r="G30" i="13"/>
  <c r="F30" i="13"/>
  <c r="E30" i="13"/>
  <c r="G29" i="13"/>
  <c r="F29" i="13"/>
  <c r="E29" i="13"/>
  <c r="G28" i="13"/>
  <c r="F28" i="13"/>
  <c r="E28" i="13"/>
  <c r="G27" i="13"/>
  <c r="F27" i="13"/>
  <c r="E27" i="13"/>
  <c r="G26" i="13"/>
  <c r="F26" i="13"/>
  <c r="E26" i="13"/>
  <c r="G25" i="13"/>
  <c r="F25" i="13"/>
  <c r="E25" i="13"/>
  <c r="G21" i="13"/>
  <c r="F21" i="13"/>
  <c r="E21" i="13"/>
  <c r="G19" i="13"/>
  <c r="F19" i="13"/>
  <c r="E19" i="13"/>
  <c r="G18" i="13"/>
  <c r="F18" i="13"/>
  <c r="E18" i="13"/>
  <c r="G17" i="13"/>
  <c r="F17" i="13"/>
  <c r="E17" i="13"/>
  <c r="G16" i="13"/>
  <c r="F16" i="13"/>
  <c r="E16" i="13"/>
  <c r="G15" i="13"/>
  <c r="F15" i="13"/>
  <c r="E15" i="13"/>
  <c r="G14" i="13"/>
  <c r="F14" i="13"/>
  <c r="E14" i="13"/>
  <c r="G13" i="13"/>
  <c r="F13" i="13"/>
  <c r="E13" i="13"/>
  <c r="G11" i="13"/>
  <c r="F11" i="13"/>
  <c r="E11" i="13"/>
  <c r="G10" i="13"/>
  <c r="F10" i="13"/>
  <c r="E10" i="13"/>
  <c r="G7" i="13"/>
  <c r="F7" i="13"/>
  <c r="E7" i="13"/>
  <c r="G6" i="13"/>
  <c r="F6" i="13"/>
  <c r="E6" i="13"/>
  <c r="E8" i="13" l="1"/>
  <c r="F8" i="13"/>
  <c r="G8" i="13"/>
  <c r="G58" i="13"/>
  <c r="E58" i="13"/>
  <c r="F58" i="13"/>
  <c r="G38" i="24" l="1"/>
  <c r="F38" i="24"/>
  <c r="E38" i="24"/>
  <c r="G37" i="24"/>
  <c r="F37" i="24"/>
  <c r="E37" i="24"/>
  <c r="G36" i="24"/>
  <c r="F36" i="24"/>
  <c r="E36" i="24"/>
  <c r="G34" i="24"/>
  <c r="F34" i="24"/>
  <c r="E34" i="24"/>
  <c r="G33" i="24"/>
  <c r="F33" i="24"/>
  <c r="E33" i="24"/>
  <c r="G32" i="24"/>
  <c r="F32" i="24"/>
  <c r="E32" i="24"/>
  <c r="F31" i="24" l="1"/>
  <c r="E31" i="24"/>
  <c r="G31" i="24"/>
  <c r="G35" i="24"/>
  <c r="E35" i="24"/>
  <c r="F35" i="24"/>
  <c r="G30" i="24" l="1"/>
  <c r="F30" i="24"/>
  <c r="E30" i="24"/>
  <c r="G29" i="24"/>
  <c r="F29" i="24"/>
  <c r="E29" i="24"/>
  <c r="G23" i="24"/>
  <c r="F23" i="24"/>
  <c r="E23" i="24"/>
  <c r="G22" i="24"/>
  <c r="F22" i="24"/>
  <c r="E22" i="24"/>
  <c r="G21" i="24"/>
  <c r="F21" i="24"/>
  <c r="E21" i="24"/>
  <c r="G20" i="24"/>
  <c r="F20" i="24"/>
  <c r="E20" i="24"/>
  <c r="G17" i="24"/>
  <c r="F17" i="24"/>
  <c r="E17" i="24"/>
  <c r="G16" i="24"/>
  <c r="F16" i="24"/>
  <c r="E16" i="24"/>
  <c r="G11" i="24"/>
  <c r="F11" i="24"/>
  <c r="E11" i="24"/>
  <c r="E14" i="24" l="1"/>
  <c r="E18" i="24"/>
  <c r="E27" i="24"/>
  <c r="G18" i="24"/>
  <c r="G27" i="24"/>
  <c r="F18" i="24"/>
  <c r="F27" i="24"/>
  <c r="G14" i="24"/>
  <c r="F14" i="24"/>
  <c r="E12" i="24" l="1"/>
  <c r="E7" i="24" s="1"/>
  <c r="G12" i="24"/>
  <c r="G7" i="24" s="1"/>
  <c r="F12" i="24"/>
  <c r="F7" i="24" s="1"/>
  <c r="E39" i="24"/>
</calcChain>
</file>

<file path=xl/sharedStrings.xml><?xml version="1.0" encoding="utf-8"?>
<sst xmlns="http://schemas.openxmlformats.org/spreadsheetml/2006/main" count="459" uniqueCount="347">
  <si>
    <t>Утверждаю</t>
  </si>
  <si>
    <t>(наименование должности уполномоченного лица)</t>
  </si>
  <si>
    <t>(подпись)</t>
  </si>
  <si>
    <t>Орган, осуществляющий</t>
  </si>
  <si>
    <t>"____"_______20___ г.</t>
  </si>
  <si>
    <t>функции и полномочия учредителя</t>
  </si>
  <si>
    <t>от "____"______20____ г.</t>
  </si>
  <si>
    <t>Коды</t>
  </si>
  <si>
    <t>Дата</t>
  </si>
  <si>
    <t>по Сводному реестру</t>
  </si>
  <si>
    <t>глава по БК</t>
  </si>
  <si>
    <t>ИНН</t>
  </si>
  <si>
    <t>КПП</t>
  </si>
  <si>
    <t>Единица измерения: руб.</t>
  </si>
  <si>
    <t>по ОКЕИ</t>
  </si>
  <si>
    <t>Наименование показателя</t>
  </si>
  <si>
    <t>Код строки</t>
  </si>
  <si>
    <t xml:space="preserve">Сумма   </t>
  </si>
  <si>
    <t>x</t>
  </si>
  <si>
    <t>в том числе:</t>
  </si>
  <si>
    <t>доходы от оказания услуг, работ, компенсации затрат учреждений, всего</t>
  </si>
  <si>
    <t>безвозмездные денежные поступления,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</si>
  <si>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</si>
  <si>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</si>
  <si>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</si>
  <si>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</si>
  <si>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</si>
  <si>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</si>
  <si>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</si>
  <si>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</si>
  <si>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</si>
  <si>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</si>
  <si>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социальные и иные выплаты населению, всего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</si>
  <si>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</si>
  <si>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</si>
  <si>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</si>
  <si>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</si>
  <si>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</si>
  <si>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</si>
  <si>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</si>
  <si>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</si>
  <si>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</si>
  <si>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</si>
  <si>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товаров, работ, услуг в целях капитального ремонта государственного (муниципального) имущества</t>
  </si>
  <si>
    <t>капитальные вложения в объекты государственной (муниципальной) собственности, всего</t>
  </si>
  <si>
    <t>Остаток средств на конец текущего финансового года</t>
  </si>
  <si>
    <t>Аналитический код</t>
  </si>
  <si>
    <t>х</t>
  </si>
  <si>
    <t xml:space="preserve">Раздел 2. Сведения по выплатам на закупки товаров, работ, услуг </t>
  </si>
  <si>
    <t>1.1.</t>
  </si>
  <si>
    <t>1.2.</t>
  </si>
  <si>
    <t>1.3.</t>
  </si>
  <si>
    <t>1.4.</t>
  </si>
  <si>
    <t>за счет субсидий, предоставляемых на финансовое обеспечение выполнения государственного (муниципального) задания</t>
  </si>
  <si>
    <t>1.4.1.1.</t>
  </si>
  <si>
    <t>в соответствии с Федеральным законом № 44-ФЗ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</si>
  <si>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</si>
  <si>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</si>
  <si>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</si>
  <si>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</si>
  <si>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</si>
  <si>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</si>
  <si>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</si>
  <si>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</si>
  <si>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</si>
  <si>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</si>
  <si>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</si>
  <si>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</si>
  <si>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</si>
  <si>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</si>
  <si>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r>
      <t xml:space="preserve">в соответствии с Федеральным </t>
    </r>
    <r>
      <rPr>
        <sz val="11"/>
        <rFont val="Times New Roman"/>
        <family val="1"/>
        <charset val="204"/>
      </rPr>
      <t>законом</t>
    </r>
    <r>
      <rPr>
        <sz val="11"/>
        <color theme="1"/>
        <rFont val="Times New Roman"/>
        <family val="1"/>
        <charset val="204"/>
      </rPr>
      <t xml:space="preserve"> № 223-ФЗ</t>
    </r>
  </si>
  <si>
    <t>в соответствии с Федеральным законом № 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</si>
  <si>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</si>
  <si>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</si>
  <si>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</si>
  <si>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</si>
  <si>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1.4.1</t>
  </si>
  <si>
    <t xml:space="preserve">Выплаты на закупку товаров, работ, услуг, всего </t>
  </si>
  <si>
    <t>1.</t>
  </si>
  <si>
    <t>№ п/п</t>
  </si>
  <si>
    <t>Коды строк</t>
  </si>
  <si>
    <t>Год начала закупки</t>
  </si>
  <si>
    <r>
      <t xml:space="preserve">по контрактам (договорам), планируемым к заключению в соответствующем финансовом году без применения норм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№ 44-ФЗ и Федерального закона
№ 223-ФЗ
</t>
    </r>
  </si>
  <si>
    <r>
      <t xml:space="preserve">по контрактам (договорам), заключенным до начала текущего финансового года с учетом требований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№ 44-ФЗ и Федерального </t>
    </r>
    <r>
      <rPr>
        <sz val="11"/>
        <rFont val="Times New Roman"/>
        <family val="1"/>
        <charset val="204"/>
      </rPr>
      <t>закона № 223-ФЗ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</si>
  <si>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№ 44-ФЗ и Федерального </t>
    </r>
    <r>
      <rPr>
        <sz val="11"/>
        <rFont val="Times New Roman"/>
        <family val="1"/>
        <charset val="204"/>
      </rPr>
      <t>закона № 223-ФЗ</t>
    </r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</si>
  <si>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</si>
  <si>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 xml:space="preserve"> </t>
  </si>
  <si>
    <t xml:space="preserve">    «__» ________ 20__ г.</t>
  </si>
  <si>
    <t xml:space="preserve">в соответствии с Федеральным законом № 223-ФЗ </t>
  </si>
  <si>
    <t xml:space="preserve">                                             (должность)       (фамилия, инициалы) (телефон)</t>
  </si>
  <si>
    <t>Ректор ФГБОУ ВО СамГУПС</t>
  </si>
  <si>
    <t>Федеральное агентство</t>
  </si>
  <si>
    <t>Учреждение</t>
  </si>
  <si>
    <r>
      <rPr>
        <b/>
        <sz val="12"/>
        <color theme="1"/>
        <rFont val="Times New Roman"/>
        <family val="1"/>
        <charset val="204"/>
      </rPr>
      <t xml:space="preserve">         </t>
    </r>
    <r>
      <rPr>
        <b/>
        <u/>
        <sz val="12"/>
        <color theme="1"/>
        <rFont val="Times New Roman"/>
        <family val="1"/>
        <charset val="204"/>
      </rPr>
      <t xml:space="preserve"> железнодорожного транспорта</t>
    </r>
  </si>
  <si>
    <t xml:space="preserve">                                (должность)                                        (подпись)                                            (расшифровка    подписи)</t>
  </si>
  <si>
    <t>за счет субсидий, предоставляемых на осуществление капитальных вложений</t>
  </si>
  <si>
    <t xml:space="preserve">по контрактам (договорам), заключенным до начала текущего финансового года без применения норм Федерального закона № 44-ФЗ и Федерального закона
№ 223-ФЗ
</t>
  </si>
  <si>
    <t xml:space="preserve">  </t>
  </si>
  <si>
    <t xml:space="preserve"> МП_______________  И.К.Андрончев                                                                                                                                                                                                               </t>
  </si>
  <si>
    <t xml:space="preserve">                   -  от образовательной деятельности</t>
  </si>
  <si>
    <t xml:space="preserve">                   - от научно-исследовательской деятельности</t>
  </si>
  <si>
    <t xml:space="preserve">                    - доходы от возмещения расходов, понесенных в связи с эксплуатацией государственного имущества, закрепленного на праве оперативного управления;</t>
  </si>
  <si>
    <t xml:space="preserve">                    - плата за пользование общежитием;</t>
  </si>
  <si>
    <t xml:space="preserve">                   -  от прочих видов деятельности</t>
  </si>
  <si>
    <t>ВО</t>
  </si>
  <si>
    <t>СПО</t>
  </si>
  <si>
    <t>Субсидии на финансовое обеспечение выполнения государственного задания и на иные цели</t>
  </si>
  <si>
    <t>Поступления от оказания услуг (выполнения работ) на платной основе и от иной приносящей доход деятельности</t>
  </si>
  <si>
    <t>Расшифровка:</t>
  </si>
  <si>
    <t>5.1.</t>
  </si>
  <si>
    <t>5.2.</t>
  </si>
  <si>
    <t>5.3.</t>
  </si>
  <si>
    <t>5.4.</t>
  </si>
  <si>
    <t>6.1.</t>
  </si>
  <si>
    <t>6.2.</t>
  </si>
  <si>
    <t>6.3.</t>
  </si>
  <si>
    <t>6.4.</t>
  </si>
  <si>
    <t>7.1.</t>
  </si>
  <si>
    <t>7.2.</t>
  </si>
  <si>
    <t>7.3.</t>
  </si>
  <si>
    <t>7.4.</t>
  </si>
  <si>
    <t xml:space="preserve">         в том числе: пед.работников</t>
  </si>
  <si>
    <t xml:space="preserve">                             ППС</t>
  </si>
  <si>
    <t xml:space="preserve">                             научных работников</t>
  </si>
  <si>
    <t xml:space="preserve">                             прочий персонал</t>
  </si>
  <si>
    <t>в том числе: на образовательную деятельность</t>
  </si>
  <si>
    <t xml:space="preserve">                     на прикладные научные исследования в области образования</t>
  </si>
  <si>
    <t xml:space="preserve">      _____________________________________________________ _______________                    </t>
  </si>
  <si>
    <r>
      <t xml:space="preserve">   Исполнитель                 </t>
    </r>
    <r>
      <rPr>
        <u/>
        <sz val="12"/>
        <color theme="1"/>
        <rFont val="Times New Roman"/>
        <family val="1"/>
        <charset val="204"/>
      </rPr>
      <t>____________________________________</t>
    </r>
  </si>
  <si>
    <t>Федеральное государственное бюджетное</t>
  </si>
  <si>
    <r>
      <rPr>
        <b/>
        <sz val="12"/>
        <color theme="1"/>
        <rFont val="Times New Roman"/>
        <family val="1"/>
        <charset val="204"/>
      </rPr>
      <t xml:space="preserve">                            </t>
    </r>
    <r>
      <rPr>
        <b/>
        <u/>
        <sz val="12"/>
        <color theme="1"/>
        <rFont val="Times New Roman"/>
        <family val="1"/>
        <charset val="204"/>
      </rPr>
      <t>образовательное учреждение высшего образования</t>
    </r>
  </si>
  <si>
    <t xml:space="preserve">                       </t>
  </si>
  <si>
    <t xml:space="preserve">        "Самарский государственный университет путей сообщения" </t>
  </si>
  <si>
    <t>СОГЛАСОВАНО:</t>
  </si>
  <si>
    <t xml:space="preserve">                                                                        (подпись)         (расшифровка подписи)</t>
  </si>
  <si>
    <t>Начальник управления БУЭФ _____________________________  И.А. Багриновцева</t>
  </si>
  <si>
    <t>Начальник ПЭО ______________________________________    Г.В. Прядко</t>
  </si>
  <si>
    <r>
      <t>на 20</t>
    </r>
    <r>
      <rPr>
        <u/>
        <sz val="11"/>
        <color theme="1"/>
        <rFont val="Times New Roman"/>
        <family val="1"/>
        <charset val="204"/>
      </rPr>
      <t>21</t>
    </r>
    <r>
      <rPr>
        <sz val="11"/>
        <color theme="1"/>
        <rFont val="Times New Roman"/>
        <family val="1"/>
        <charset val="204"/>
      </rPr>
      <t xml:space="preserve"> г. текущий финансовый год</t>
    </r>
  </si>
  <si>
    <r>
      <t>на 20</t>
    </r>
    <r>
      <rPr>
        <u/>
        <sz val="11"/>
        <color theme="1"/>
        <rFont val="Times New Roman"/>
        <family val="1"/>
        <charset val="204"/>
      </rPr>
      <t>22</t>
    </r>
    <r>
      <rPr>
        <sz val="11"/>
        <color theme="1"/>
        <rFont val="Times New Roman"/>
        <family val="1"/>
        <charset val="204"/>
      </rPr>
      <t xml:space="preserve"> г. первый год планового периода</t>
    </r>
  </si>
  <si>
    <r>
      <t>на 20</t>
    </r>
    <r>
      <rPr>
        <u/>
        <sz val="11"/>
        <color theme="1"/>
        <rFont val="Times New Roman"/>
        <family val="1"/>
        <charset val="204"/>
      </rPr>
      <t>23</t>
    </r>
    <r>
      <rPr>
        <sz val="11"/>
        <color theme="1"/>
        <rFont val="Times New Roman"/>
        <family val="1"/>
        <charset val="204"/>
      </rPr>
      <t xml:space="preserve"> г. второй год планового периода</t>
    </r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</si>
  <si>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</si>
  <si>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</si>
  <si>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</si>
  <si>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на 2021г. текущий финансовый год</t>
  </si>
  <si>
    <t>на 2023г. второй год планового периода</t>
  </si>
  <si>
    <t xml:space="preserve">              План финансово-хозяйственной деятельности на 2021 г.</t>
  </si>
  <si>
    <t xml:space="preserve"> и плановый период 2022 и 2023 годов</t>
  </si>
  <si>
    <t>Код по бюджетной классифика ции Российской Федерации</t>
  </si>
  <si>
    <t>Остаток средств на начало текущего финансового года</t>
  </si>
  <si>
    <t>0001</t>
  </si>
  <si>
    <t>0002</t>
  </si>
  <si>
    <t>Поступления, всего:</t>
  </si>
  <si>
    <t>1000</t>
  </si>
  <si>
    <t>1100</t>
  </si>
  <si>
    <t>120</t>
  </si>
  <si>
    <t>доходы от собственности</t>
  </si>
  <si>
    <t>1200</t>
  </si>
  <si>
    <t>130</t>
  </si>
  <si>
    <t>1210</t>
  </si>
  <si>
    <t>субсидии на финансовое обеспечение выполнения государственного задания за счет средств федерального бюджета</t>
  </si>
  <si>
    <t>субсидии на финансовое обеспечение выполнения государственного задания за счет средств бюджета Федерального ФОМС</t>
  </si>
  <si>
    <t>1220</t>
  </si>
  <si>
    <t>средств бюджета Федерального фонда обязательного медицинского страхования</t>
  </si>
  <si>
    <t>от приносящей доход деятельности</t>
  </si>
  <si>
    <t>1230</t>
  </si>
  <si>
    <t>доходы от штрафов, пеней, иных сумм принудительного изъятия</t>
  </si>
  <si>
    <t>1300</t>
  </si>
  <si>
    <t>140</t>
  </si>
  <si>
    <t>1400</t>
  </si>
  <si>
    <t>150</t>
  </si>
  <si>
    <t>1410</t>
  </si>
  <si>
    <t>1420</t>
  </si>
  <si>
    <t>гранты, гранты в форме субсидий, пожертвования, иные безвозмездные перечисления от физических и юридических лиц, в том числе иностранных организаций</t>
  </si>
  <si>
    <t>1430</t>
  </si>
  <si>
    <t>прочие доходы</t>
  </si>
  <si>
    <t>1500</t>
  </si>
  <si>
    <t>180</t>
  </si>
  <si>
    <t>1600</t>
  </si>
  <si>
    <t>1610</t>
  </si>
  <si>
    <t>400</t>
  </si>
  <si>
    <t>доходы от операций с нефинансовыми активами, всего</t>
  </si>
  <si>
    <t>1611</t>
  </si>
  <si>
    <t>410</t>
  </si>
  <si>
    <t>доходы от выбытия основных средств</t>
  </si>
  <si>
    <t>доходы от выбытия нематериальных активов</t>
  </si>
  <si>
    <t>1612</t>
  </si>
  <si>
    <t>420</t>
  </si>
  <si>
    <t>доходы от выбытия непроизведенных активов</t>
  </si>
  <si>
    <t>1613</t>
  </si>
  <si>
    <t>430</t>
  </si>
  <si>
    <t>доходы от выбытия материальных запасов</t>
  </si>
  <si>
    <t>1614</t>
  </si>
  <si>
    <t>440</t>
  </si>
  <si>
    <t>поступления от операций с финансовыми активами, всего</t>
  </si>
  <si>
    <t>1620</t>
  </si>
  <si>
    <t>600</t>
  </si>
  <si>
    <t>1621</t>
  </si>
  <si>
    <t>620</t>
  </si>
  <si>
    <t>поступление средств от реализации векселей, облигаций и иных ценных бумаг (кроме акций)</t>
  </si>
  <si>
    <t>поступления от продажи акций и иных форм участия в капитале, находящихся в федеральной собственности</t>
  </si>
  <si>
    <t>1622</t>
  </si>
  <si>
    <t>630</t>
  </si>
  <si>
    <t>возврат денежных средств с иных финансовых активов, в том числе со счетов управляющих компаний</t>
  </si>
  <si>
    <t>1623</t>
  </si>
  <si>
    <t>650</t>
  </si>
  <si>
    <t>прочие поступления, всего</t>
  </si>
  <si>
    <t>1700</t>
  </si>
  <si>
    <t>1710</t>
  </si>
  <si>
    <t>510</t>
  </si>
  <si>
    <t>увеличение остатков денежных средств</t>
  </si>
  <si>
    <t>поступление средств в рамках расчетов между головным учреждением и обособленным подразделением</t>
  </si>
  <si>
    <t>1720</t>
  </si>
  <si>
    <t>поступление средств от погашения предоставленных ранее ссуд, кредитов</t>
  </si>
  <si>
    <t>1730</t>
  </si>
  <si>
    <t>640</t>
  </si>
  <si>
    <t>получение ссуд, кредитов (заимствований)</t>
  </si>
  <si>
    <t>1740</t>
  </si>
  <si>
    <t>710</t>
  </si>
  <si>
    <t>Выплаты, всего:</t>
  </si>
  <si>
    <t>2000</t>
  </si>
  <si>
    <t>2100</t>
  </si>
  <si>
    <t>2110</t>
  </si>
  <si>
    <t>111</t>
  </si>
  <si>
    <t>2120</t>
  </si>
  <si>
    <t>112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</si>
  <si>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</si>
  <si>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</si>
  <si>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</si>
  <si>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2140</t>
  </si>
  <si>
    <t>119</t>
  </si>
  <si>
    <t>2150</t>
  </si>
  <si>
    <t>131</t>
  </si>
  <si>
    <t>выплаты военнослужащим и сотрудникам, имеющим специальные звания,</t>
  </si>
  <si>
    <t>2160</t>
  </si>
  <si>
    <t>133</t>
  </si>
  <si>
    <t>зависящие от размера денежного довольствия</t>
  </si>
  <si>
    <t>2170</t>
  </si>
  <si>
    <t>134</t>
  </si>
  <si>
    <t>взносы на обязательное социальное страхование в части выплат персоналу,</t>
  </si>
  <si>
    <t>2180</t>
  </si>
  <si>
    <t>139</t>
  </si>
  <si>
    <t>подлежащих обложению страховыми взносами</t>
  </si>
  <si>
    <t>2200</t>
  </si>
  <si>
    <t>300</t>
  </si>
  <si>
    <t>2210</t>
  </si>
  <si>
    <t>321</t>
  </si>
  <si>
    <t>приобретение товаров, работ, услуг в пользу граждан в целях их социального обеспечения</t>
  </si>
  <si>
    <t>2220</t>
  </si>
  <si>
    <t>323</t>
  </si>
  <si>
    <t>2230</t>
  </si>
  <si>
    <t>340</t>
  </si>
  <si>
    <t>на премирование физических лиц за достижения в области культуры, искусства,образования, науки и техники, а также на предоставление грантов с целью поддержки проектов в области науки, культуры и искусства</t>
  </si>
  <si>
    <t>2240</t>
  </si>
  <si>
    <t>350</t>
  </si>
  <si>
    <t>иные выплаты населению</t>
  </si>
  <si>
    <t>2250</t>
  </si>
  <si>
    <t>360</t>
  </si>
  <si>
    <t>2300</t>
  </si>
  <si>
    <t>850</t>
  </si>
  <si>
    <t>2310</t>
  </si>
  <si>
    <t>851</t>
  </si>
  <si>
    <t>2320</t>
  </si>
  <si>
    <t>852</t>
  </si>
  <si>
    <t>2330</t>
  </si>
  <si>
    <t>853</t>
  </si>
  <si>
    <t>2400</t>
  </si>
  <si>
    <t>2410</t>
  </si>
  <si>
    <t>613</t>
  </si>
  <si>
    <t>гранты, предоставляемые бюджетным учреждениям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</si>
  <si>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</si>
  <si>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</si>
  <si>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</si>
  <si>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</si>
  <si>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</si>
  <si>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</si>
  <si>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гранты юридическим лицам (кроме некоммерческих организаций),индивидуальным предпринимателям</t>
  </si>
  <si>
    <t>2440</t>
  </si>
  <si>
    <t>814</t>
  </si>
  <si>
    <t>2450</t>
  </si>
  <si>
    <t>862</t>
  </si>
  <si>
    <t>2460</t>
  </si>
  <si>
    <t>863</t>
  </si>
  <si>
    <t>прочие выплаты (кроме выплат на закупку товаров, работ, услуг), всего</t>
  </si>
  <si>
    <t>2500</t>
  </si>
  <si>
    <t>2510</t>
  </si>
  <si>
    <t>831</t>
  </si>
  <si>
    <t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</si>
  <si>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2520</t>
  </si>
  <si>
    <t>832</t>
  </si>
  <si>
    <t>расходы на закупку товаров, работ, услуг, всего</t>
  </si>
  <si>
    <t>2600</t>
  </si>
  <si>
    <t>2610</t>
  </si>
  <si>
    <t>241</t>
  </si>
  <si>
    <t>закупку научно-исследовательских, опытно-конструкторских и технологических работ</t>
  </si>
  <si>
    <t>2620</t>
  </si>
  <si>
    <t>243</t>
  </si>
  <si>
    <t>прочую закупку товаров, работ и услуг</t>
  </si>
  <si>
    <t>2630</t>
  </si>
  <si>
    <t>244</t>
  </si>
  <si>
    <t>закупку товаров, работ и услуг для обеспечения государственных (муниципальных)</t>
  </si>
  <si>
    <t>2640</t>
  </si>
  <si>
    <t>245</t>
  </si>
  <si>
    <t>нужд в области геодезии и картографии вне рамок государственного оборонного заказа</t>
  </si>
  <si>
    <t>закупку энергетических ресурсов</t>
  </si>
  <si>
    <t>2650</t>
  </si>
  <si>
    <t>247</t>
  </si>
  <si>
    <t>2700</t>
  </si>
  <si>
    <t>2710</t>
  </si>
  <si>
    <t>406</t>
  </si>
  <si>
    <t>приобретение объектов недвижимого имущества</t>
  </si>
  <si>
    <t>строительство (реконструкция) объектов недвижимого имущества</t>
  </si>
  <si>
    <t>2720</t>
  </si>
  <si>
    <t>407</t>
  </si>
  <si>
    <t>Выплаты, уменьшающие доход, всего</t>
  </si>
  <si>
    <t>3000</t>
  </si>
  <si>
    <t>3010</t>
  </si>
  <si>
    <t>налог на прибыль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</si>
  <si>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</si>
  <si>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</si>
  <si>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</si>
  <si>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</si>
  <si>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</si>
  <si>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</si>
  <si>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4010</t>
  </si>
  <si>
    <t>610</t>
  </si>
  <si>
    <t>уменьшение остатков денежных средств</t>
  </si>
  <si>
    <t>перечисление средств в рамках расчетов между головным учреждением и обособленным подразделением</t>
  </si>
  <si>
    <t>4020</t>
  </si>
  <si>
    <t>вложение денежных средств в векселя, облигации и иные ценные бумаги (кроме акций)</t>
  </si>
  <si>
    <t>4030</t>
  </si>
  <si>
    <t>520</t>
  </si>
  <si>
    <t>вложение денежных средств в акции и иные финансовые инструменты</t>
  </si>
  <si>
    <t>4040</t>
  </si>
  <si>
    <t>530</t>
  </si>
  <si>
    <t>предоставление ссуд, кредитов (заимствований)</t>
  </si>
  <si>
    <t>4050</t>
  </si>
  <si>
    <t>540</t>
  </si>
  <si>
    <t>возврат ссуд, кредитов (заимствований)</t>
  </si>
  <si>
    <t>4060</t>
  </si>
  <si>
    <t>810</t>
  </si>
  <si>
    <t>Наука  (заключено контрактов)</t>
  </si>
  <si>
    <t>Наука  (выполнено НИР)</t>
  </si>
  <si>
    <t>Наука  (кассовые расходы)</t>
  </si>
  <si>
    <t>ТМЦ</t>
  </si>
  <si>
    <t>содержание имущества</t>
  </si>
  <si>
    <t>в т.ч.                                                                                                   Повышение квалификации</t>
  </si>
  <si>
    <t>в т.ч.                                           :                                         коммунальные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</si>
</sst>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_-* #,##0.00_р_._-;\-* #,##0.00_р_._-;_-* \-??_р_._-;_-@_-"/>
    <numFmt numFmtId="168" formatCode="_-* #,##0.00\ _₽_-;\-* #,##0.00\ _₽_-;_-* \-??\ _₽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indexed="8"/>
      <name val="Calibri"/>
      <family val="2"/>
    </font>
    <font>
      <b/>
      <sz val="14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name val="Calibri"/>
      <family val="2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Calibri"/>
      <family val="2"/>
      <scheme val="minor"/>
    </font>
    <font>
      <i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93">
    <xf numFmtId="0" fontId="0" fillId="0" borderId="0"/>
    <xf numFmtId="0" fontId="1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1" fillId="0" borderId="0"/>
    <xf numFmtId="0" fontId="22" fillId="0" borderId="0" applyBorder="0" applyProtection="0"/>
    <xf numFmtId="0" fontId="9" fillId="0" borderId="0"/>
    <xf numFmtId="16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43" fontId="26" fillId="0" borderId="0" applyFont="0" applyFill="0" applyBorder="0" applyAlignment="0" applyProtection="0"/>
    <xf numFmtId="0" fontId="8" fillId="0" borderId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26" fillId="0" borderId="0" applyFont="0" applyFill="0" applyBorder="0" applyAlignment="0" applyProtection="0"/>
    <xf numFmtId="0" fontId="5" fillId="0" borderId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7" fontId="21" fillId="0" borderId="0" applyBorder="0" applyProtection="0"/>
    <xf numFmtId="168" fontId="21" fillId="0" borderId="0" applyBorder="0" applyProtection="0"/>
    <xf numFmtId="168" fontId="21" fillId="0" borderId="0" applyBorder="0" applyProtection="0"/>
    <xf numFmtId="168" fontId="21" fillId="0" borderId="0" applyBorder="0" applyProtection="0"/>
    <xf numFmtId="168" fontId="21" fillId="0" borderId="0" applyBorder="0" applyProtection="0"/>
    <xf numFmtId="168" fontId="21" fillId="0" borderId="0" applyBorder="0" applyProtection="0"/>
    <xf numFmtId="168" fontId="21" fillId="0" borderId="0" applyBorder="0" applyProtection="0"/>
    <xf numFmtId="168" fontId="21" fillId="0" borderId="0" applyBorder="0" applyProtection="0"/>
    <xf numFmtId="168" fontId="2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1" xfId="0" applyFont="1" applyBorder="1"/>
    <xf numFmtId="0" fontId="11" fillId="0" borderId="2" xfId="0" applyFont="1" applyBorder="1"/>
    <xf numFmtId="0" fontId="11" fillId="0" borderId="0" xfId="0" applyFont="1" applyBorder="1"/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 wrapText="1" indent="4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 indent="6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 indent="2"/>
    </xf>
    <xf numFmtId="0" fontId="10" fillId="0" borderId="2" xfId="0" applyFont="1" applyBorder="1" applyAlignment="1">
      <alignment horizontal="left" vertical="center" wrapText="1" indent="4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0" xfId="0" applyFont="1"/>
    <xf numFmtId="0" fontId="10" fillId="0" borderId="0" xfId="0" applyFont="1" applyAlignment="1">
      <alignment vertical="top"/>
    </xf>
    <xf numFmtId="0" fontId="19" fillId="0" borderId="0" xfId="0" applyFont="1" applyAlignment="1">
      <alignment horizontal="left"/>
    </xf>
    <xf numFmtId="0" fontId="18" fillId="0" borderId="0" xfId="0" applyFont="1" applyBorder="1"/>
    <xf numFmtId="0" fontId="16" fillId="0" borderId="0" xfId="0" applyFont="1" applyBorder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2" fillId="0" borderId="4" xfId="0" applyFont="1" applyBorder="1" applyAlignment="1">
      <alignment horizontal="center" vertical="top"/>
    </xf>
    <xf numFmtId="0" fontId="12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20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25" fillId="0" borderId="0" xfId="1" applyFont="1" applyBorder="1" applyAlignment="1">
      <alignment horizontal="left" vertical="center" wrapText="1" indent="2"/>
    </xf>
    <xf numFmtId="0" fontId="25" fillId="0" borderId="0" xfId="1" applyFont="1" applyBorder="1" applyAlignment="1">
      <alignment vertical="center" wrapText="1"/>
    </xf>
    <xf numFmtId="0" fontId="25" fillId="0" borderId="0" xfId="1" applyFont="1" applyBorder="1" applyAlignment="1">
      <alignment horizontal="left" vertical="center" wrapText="1" indent="4"/>
    </xf>
    <xf numFmtId="0" fontId="10" fillId="0" borderId="0" xfId="0" applyFont="1"/>
    <xf numFmtId="0" fontId="27" fillId="0" borderId="0" xfId="0" applyFont="1"/>
    <xf numFmtId="0" fontId="10" fillId="0" borderId="3" xfId="0" applyFont="1" applyBorder="1" applyAlignment="1" applyProtection="1">
      <alignment horizontal="left" vertical="center" wrapText="1" indent="2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left" vertical="center" wrapText="1" indent="6"/>
      <protection locked="0"/>
    </xf>
    <xf numFmtId="0" fontId="14" fillId="0" borderId="4" xfId="1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left" vertical="center" wrapText="1" indent="2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left" vertical="center" wrapText="1" indent="2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 indent="4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left" vertical="center" wrapText="1" indent="6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left" vertical="center" wrapText="1" indent="6"/>
      <protection locked="0"/>
    </xf>
    <xf numFmtId="0" fontId="14" fillId="0" borderId="3" xfId="0" applyFont="1" applyBorder="1" applyAlignment="1" applyProtection="1">
      <alignment horizontal="left" vertical="center" wrapText="1" indent="6"/>
      <protection locked="0"/>
    </xf>
    <xf numFmtId="0" fontId="14" fillId="0" borderId="3" xfId="1" applyFont="1" applyBorder="1" applyAlignment="1" applyProtection="1">
      <alignment horizontal="left" vertical="center" wrapText="1" indent="4"/>
      <protection locked="0"/>
    </xf>
    <xf numFmtId="0" fontId="14" fillId="0" borderId="3" xfId="0" applyFont="1" applyBorder="1" applyAlignment="1" applyProtection="1">
      <alignment horizontal="left" vertical="center" wrapText="1" indent="4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0" fontId="14" fillId="0" borderId="8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166" fontId="10" fillId="2" borderId="3" xfId="0" applyNumberFormat="1" applyFont="1" applyFill="1" applyBorder="1" applyAlignment="1" applyProtection="1">
      <alignment horizontal="center" vertical="center" wrapText="1"/>
    </xf>
    <xf numFmtId="166" fontId="10" fillId="0" borderId="3" xfId="0" applyNumberFormat="1" applyFont="1" applyBorder="1" applyAlignment="1" applyProtection="1">
      <alignment horizontal="center" vertical="center" wrapText="1"/>
    </xf>
    <xf numFmtId="166" fontId="10" fillId="0" borderId="4" xfId="0" applyNumberFormat="1" applyFont="1" applyBorder="1" applyAlignment="1" applyProtection="1">
      <alignment horizontal="center" vertical="top" wrapText="1"/>
    </xf>
    <xf numFmtId="166" fontId="10" fillId="0" borderId="4" xfId="0" applyNumberFormat="1" applyFont="1" applyBorder="1" applyAlignment="1" applyProtection="1">
      <alignment vertical="center" wrapText="1"/>
    </xf>
    <xf numFmtId="166" fontId="10" fillId="0" borderId="5" xfId="0" applyNumberFormat="1" applyFont="1" applyBorder="1" applyAlignment="1" applyProtection="1">
      <alignment horizontal="center" vertical="top" wrapText="1"/>
    </xf>
    <xf numFmtId="166" fontId="10" fillId="0" borderId="5" xfId="0" applyNumberFormat="1" applyFont="1" applyBorder="1" applyAlignment="1" applyProtection="1">
      <alignment vertical="center" wrapText="1"/>
    </xf>
    <xf numFmtId="166" fontId="10" fillId="0" borderId="3" xfId="0" applyNumberFormat="1" applyFont="1" applyBorder="1" applyAlignment="1" applyProtection="1">
      <alignment horizontal="center" vertical="top" wrapText="1"/>
    </xf>
    <xf numFmtId="166" fontId="10" fillId="0" borderId="3" xfId="0" applyNumberFormat="1" applyFont="1" applyBorder="1" applyAlignment="1" applyProtection="1">
      <alignment vertical="center" wrapText="1"/>
    </xf>
    <xf numFmtId="166" fontId="10" fillId="0" borderId="4" xfId="0" applyNumberFormat="1" applyFont="1" applyBorder="1" applyAlignment="1" applyProtection="1">
      <alignment horizontal="center" vertical="center" wrapText="1"/>
    </xf>
    <xf numFmtId="166" fontId="10" fillId="0" borderId="5" xfId="0" applyNumberFormat="1" applyFont="1" applyBorder="1" applyAlignment="1" applyProtection="1">
      <alignment horizontal="center" vertical="center" wrapText="1"/>
    </xf>
    <xf numFmtId="166" fontId="10" fillId="2" borderId="5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4" fontId="10" fillId="0" borderId="3" xfId="0" applyNumberFormat="1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/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3" fontId="10" fillId="0" borderId="3" xfId="0" applyNumberFormat="1" applyFont="1" applyBorder="1" applyAlignment="1" applyProtection="1">
      <alignment horizontal="center" vertical="center" wrapText="1"/>
      <protection locked="0"/>
    </xf>
    <xf numFmtId="3" fontId="10" fillId="0" borderId="3" xfId="0" applyNumberFormat="1" applyFont="1" applyBorder="1" applyAlignment="1" applyProtection="1">
      <alignment vertical="center" wrapText="1"/>
      <protection locked="0"/>
    </xf>
    <xf numFmtId="3" fontId="10" fillId="0" borderId="5" xfId="0" applyNumberFormat="1" applyFont="1" applyBorder="1" applyAlignment="1" applyProtection="1">
      <alignment vertical="center" wrapText="1"/>
      <protection locked="0"/>
    </xf>
    <xf numFmtId="3" fontId="10" fillId="0" borderId="5" xfId="0" applyNumberFormat="1" applyFont="1" applyBorder="1" applyAlignment="1" applyProtection="1">
      <alignment horizontal="center" vertical="center" wrapText="1"/>
      <protection locked="0"/>
    </xf>
    <xf numFmtId="166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3" xfId="0" applyNumberFormat="1" applyFont="1" applyFill="1" applyBorder="1" applyAlignment="1" applyProtection="1">
      <alignment horizontal="center" vertical="center" wrapText="1"/>
    </xf>
    <xf numFmtId="4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3" xfId="0" applyNumberFormat="1" applyFont="1" applyBorder="1" applyAlignment="1" applyProtection="1">
      <alignment horizontal="center" vertical="center" wrapText="1"/>
      <protection locked="0"/>
    </xf>
    <xf numFmtId="166" fontId="10" fillId="0" borderId="3" xfId="0" applyNumberFormat="1" applyFont="1" applyBorder="1" applyAlignment="1" applyProtection="1">
      <alignment horizontal="center" vertical="center" wrapText="1"/>
    </xf>
    <xf numFmtId="166" fontId="10" fillId="0" borderId="3" xfId="0" applyNumberFormat="1" applyFont="1" applyFill="1" applyBorder="1" applyAlignment="1" applyProtection="1">
      <alignment horizontal="center" vertical="center" wrapText="1"/>
    </xf>
    <xf numFmtId="166" fontId="10" fillId="0" borderId="4" xfId="0" applyNumberFormat="1" applyFont="1" applyBorder="1" applyAlignment="1" applyProtection="1">
      <alignment vertical="center" wrapText="1"/>
      <protection locked="0"/>
    </xf>
    <xf numFmtId="166" fontId="10" fillId="0" borderId="5" xfId="0" applyNumberFormat="1" applyFont="1" applyBorder="1" applyAlignment="1" applyProtection="1">
      <alignment horizontal="center" vertical="top" wrapText="1"/>
      <protection locked="0"/>
    </xf>
    <xf numFmtId="166" fontId="10" fillId="0" borderId="5" xfId="0" applyNumberFormat="1" applyFont="1" applyBorder="1" applyAlignment="1" applyProtection="1">
      <alignment vertical="center" wrapText="1"/>
      <protection locked="0"/>
    </xf>
    <xf numFmtId="166" fontId="10" fillId="0" borderId="3" xfId="0" applyNumberFormat="1" applyFont="1" applyBorder="1" applyAlignment="1" applyProtection="1">
      <alignment vertical="center" wrapText="1"/>
      <protection locked="0"/>
    </xf>
    <xf numFmtId="166" fontId="10" fillId="0" borderId="4" xfId="0" applyNumberFormat="1" applyFont="1" applyBorder="1" applyAlignment="1" applyProtection="1">
      <alignment horizontal="center" vertical="center" wrapText="1"/>
      <protection locked="0"/>
    </xf>
    <xf numFmtId="166" fontId="10" fillId="0" borderId="5" xfId="0" applyNumberFormat="1" applyFont="1" applyBorder="1" applyAlignment="1" applyProtection="1">
      <alignment horizontal="center" vertical="center" wrapText="1"/>
    </xf>
    <xf numFmtId="4" fontId="2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14" fillId="0" borderId="4" xfId="0" applyFont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/>
    <xf numFmtId="49" fontId="30" fillId="0" borderId="12" xfId="0" applyNumberFormat="1" applyFont="1" applyBorder="1" applyAlignment="1">
      <alignment horizontal="center"/>
    </xf>
    <xf numFmtId="49" fontId="30" fillId="0" borderId="5" xfId="0" applyNumberFormat="1" applyFont="1" applyBorder="1" applyAlignment="1">
      <alignment horizontal="center"/>
    </xf>
    <xf numFmtId="4" fontId="14" fillId="2" borderId="3" xfId="0" applyNumberFormat="1" applyFont="1" applyFill="1" applyBorder="1" applyAlignment="1" applyProtection="1">
      <alignment horizontal="center" vertical="center" wrapText="1"/>
    </xf>
    <xf numFmtId="0" fontId="29" fillId="0" borderId="0" xfId="0" applyFont="1"/>
    <xf numFmtId="49" fontId="30" fillId="0" borderId="6" xfId="0" applyNumberFormat="1" applyFont="1" applyBorder="1" applyAlignment="1">
      <alignment horizontal="center"/>
    </xf>
    <xf numFmtId="49" fontId="30" fillId="0" borderId="3" xfId="0" applyNumberFormat="1" applyFont="1" applyBorder="1" applyAlignment="1">
      <alignment horizontal="center"/>
    </xf>
    <xf numFmtId="0" fontId="31" fillId="0" borderId="3" xfId="0" applyFont="1" applyBorder="1" applyAlignment="1"/>
    <xf numFmtId="49" fontId="31" fillId="0" borderId="6" xfId="0" applyNumberFormat="1" applyFont="1" applyBorder="1" applyAlignment="1">
      <alignment horizontal="center"/>
    </xf>
    <xf numFmtId="49" fontId="31" fillId="0" borderId="3" xfId="0" applyNumberFormat="1" applyFont="1" applyBorder="1" applyAlignment="1">
      <alignment horizontal="center"/>
    </xf>
    <xf numFmtId="0" fontId="31" fillId="0" borderId="3" xfId="0" applyFont="1" applyBorder="1" applyAlignment="1" applyProtection="1">
      <alignment horizontal="center" vertical="center" wrapText="1"/>
      <protection locked="0"/>
    </xf>
    <xf numFmtId="4" fontId="31" fillId="0" borderId="3" xfId="0" applyNumberFormat="1" applyFont="1" applyBorder="1" applyAlignment="1" applyProtection="1">
      <alignment horizontal="center" vertical="center" wrapText="1"/>
    </xf>
    <xf numFmtId="4" fontId="31" fillId="0" borderId="3" xfId="0" applyNumberFormat="1" applyFont="1" applyFill="1" applyBorder="1" applyAlignment="1" applyProtection="1">
      <alignment horizontal="center" vertical="center" wrapText="1"/>
    </xf>
    <xf numFmtId="0" fontId="32" fillId="0" borderId="0" xfId="0" applyFont="1"/>
    <xf numFmtId="0" fontId="30" fillId="0" borderId="3" xfId="0" applyFont="1" applyBorder="1" applyAlignment="1">
      <alignment horizontal="left" indent="1"/>
    </xf>
    <xf numFmtId="4" fontId="14" fillId="0" borderId="3" xfId="0" applyNumberFormat="1" applyFont="1" applyBorder="1" applyAlignment="1" applyProtection="1">
      <alignment horizontal="center" vertical="center" wrapText="1"/>
    </xf>
    <xf numFmtId="0" fontId="33" fillId="0" borderId="3" xfId="0" applyFont="1" applyBorder="1" applyAlignment="1">
      <alignment horizontal="left" indent="1"/>
    </xf>
    <xf numFmtId="0" fontId="34" fillId="0" borderId="3" xfId="0" applyFont="1" applyBorder="1" applyAlignment="1" applyProtection="1">
      <alignment horizontal="center" vertical="center" wrapText="1"/>
      <protection locked="0"/>
    </xf>
    <xf numFmtId="4" fontId="34" fillId="2" borderId="3" xfId="0" applyNumberFormat="1" applyFont="1" applyFill="1" applyBorder="1" applyAlignment="1" applyProtection="1">
      <alignment horizontal="center" vertical="center" wrapText="1"/>
    </xf>
    <xf numFmtId="4" fontId="3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/>
    <xf numFmtId="49" fontId="33" fillId="0" borderId="10" xfId="0" applyNumberFormat="1" applyFont="1" applyBorder="1" applyAlignment="1">
      <alignment horizontal="center"/>
    </xf>
    <xf numFmtId="49" fontId="33" fillId="0" borderId="3" xfId="0" applyNumberFormat="1" applyFont="1" applyBorder="1" applyAlignment="1">
      <alignment horizontal="center"/>
    </xf>
    <xf numFmtId="4" fontId="34" fillId="0" borderId="3" xfId="0" applyNumberFormat="1" applyFont="1" applyFill="1" applyBorder="1" applyAlignment="1" applyProtection="1">
      <alignment horizontal="center" vertical="center" wrapText="1"/>
    </xf>
    <xf numFmtId="0" fontId="30" fillId="0" borderId="3" xfId="0" applyFont="1" applyBorder="1" applyAlignment="1">
      <alignment horizontal="left" indent="2"/>
    </xf>
    <xf numFmtId="0" fontId="30" fillId="0" borderId="3" xfId="0" applyFont="1" applyBorder="1" applyAlignment="1">
      <alignment horizontal="left" wrapText="1" indent="2"/>
    </xf>
    <xf numFmtId="0" fontId="28" fillId="0" borderId="3" xfId="0" applyFont="1" applyFill="1" applyBorder="1" applyAlignment="1" applyProtection="1">
      <alignment horizontal="left" vertical="center" wrapText="1" indent="4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28" fillId="0" borderId="3" xfId="0" applyFont="1" applyFill="1" applyBorder="1" applyAlignment="1" applyProtection="1">
      <alignment vertical="center" wrapText="1"/>
      <protection locked="0"/>
    </xf>
    <xf numFmtId="0" fontId="28" fillId="0" borderId="3" xfId="0" applyFont="1" applyFill="1" applyBorder="1" applyAlignment="1" applyProtection="1">
      <alignment horizontal="center" vertical="center" wrapText="1"/>
      <protection locked="0"/>
    </xf>
    <xf numFmtId="49" fontId="33" fillId="0" borderId="6" xfId="0" applyNumberFormat="1" applyFont="1" applyBorder="1" applyAlignment="1">
      <alignment horizontal="center"/>
    </xf>
    <xf numFmtId="0" fontId="36" fillId="0" borderId="3" xfId="0" applyFont="1" applyBorder="1" applyAlignment="1" applyProtection="1">
      <alignment horizontal="center" vertical="center" wrapText="1"/>
      <protection locked="0"/>
    </xf>
    <xf numFmtId="4" fontId="3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Border="1" applyAlignment="1">
      <alignment horizontal="center"/>
    </xf>
    <xf numFmtId="49" fontId="30" fillId="0" borderId="8" xfId="0" applyNumberFormat="1" applyFont="1" applyBorder="1" applyAlignment="1">
      <alignment horizontal="center"/>
    </xf>
    <xf numFmtId="49" fontId="30" fillId="0" borderId="2" xfId="0" applyNumberFormat="1" applyFont="1" applyBorder="1" applyAlignment="1">
      <alignment horizontal="center"/>
    </xf>
    <xf numFmtId="49" fontId="30" fillId="0" borderId="13" xfId="0" applyNumberFormat="1" applyFont="1" applyBorder="1" applyAlignment="1">
      <alignment horizontal="center"/>
    </xf>
    <xf numFmtId="49" fontId="33" fillId="0" borderId="2" xfId="0" applyNumberFormat="1" applyFont="1" applyBorder="1" applyAlignment="1">
      <alignment horizontal="center"/>
    </xf>
    <xf numFmtId="49" fontId="33" fillId="0" borderId="13" xfId="0" applyNumberFormat="1" applyFont="1" applyBorder="1" applyAlignment="1">
      <alignment horizontal="center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>
      <alignment horizontal="left" indent="3"/>
    </xf>
    <xf numFmtId="0" fontId="30" fillId="0" borderId="3" xfId="0" applyFont="1" applyBorder="1" applyAlignment="1">
      <alignment horizontal="left" wrapText="1" indent="3"/>
    </xf>
    <xf numFmtId="4" fontId="31" fillId="2" borderId="3" xfId="0" applyNumberFormat="1" applyFont="1" applyFill="1" applyBorder="1" applyAlignment="1" applyProtection="1">
      <alignment horizontal="center" vertical="center" wrapText="1"/>
    </xf>
    <xf numFmtId="4" fontId="3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" xfId="0" applyFont="1" applyFill="1" applyBorder="1" applyAlignment="1">
      <alignment horizontal="left" indent="2"/>
    </xf>
    <xf numFmtId="0" fontId="29" fillId="0" borderId="0" xfId="0" applyFont="1" applyFill="1"/>
    <xf numFmtId="0" fontId="28" fillId="0" borderId="3" xfId="0" applyFont="1" applyBorder="1" applyAlignment="1" applyProtection="1">
      <alignment horizontal="left" vertical="center" wrapText="1" indent="4"/>
      <protection locked="0"/>
    </xf>
    <xf numFmtId="4" fontId="28" fillId="2" borderId="3" xfId="0" applyNumberFormat="1" applyFont="1" applyFill="1" applyBorder="1" applyAlignment="1" applyProtection="1">
      <alignment horizontal="center" vertical="center" wrapText="1"/>
    </xf>
    <xf numFmtId="166" fontId="2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12" xfId="0" applyNumberFormat="1" applyFont="1" applyBorder="1" applyAlignment="1">
      <alignment horizontal="center"/>
    </xf>
    <xf numFmtId="49" fontId="33" fillId="0" borderId="5" xfId="0" applyNumberFormat="1" applyFont="1" applyBorder="1" applyAlignment="1">
      <alignment horizontal="center"/>
    </xf>
    <xf numFmtId="49" fontId="33" fillId="0" borderId="8" xfId="0" applyNumberFormat="1" applyFont="1" applyBorder="1" applyAlignment="1">
      <alignment horizontal="center"/>
    </xf>
    <xf numFmtId="0" fontId="14" fillId="0" borderId="3" xfId="0" applyFont="1" applyBorder="1"/>
    <xf numFmtId="0" fontId="37" fillId="0" borderId="3" xfId="0" applyFont="1" applyBorder="1" applyAlignment="1"/>
    <xf numFmtId="49" fontId="37" fillId="0" borderId="6" xfId="0" applyNumberFormat="1" applyFont="1" applyBorder="1" applyAlignment="1">
      <alignment horizontal="center"/>
    </xf>
    <xf numFmtId="49" fontId="37" fillId="0" borderId="8" xfId="0" applyNumberFormat="1" applyFont="1" applyBorder="1" applyAlignment="1">
      <alignment horizontal="center"/>
    </xf>
    <xf numFmtId="0" fontId="36" fillId="0" borderId="3" xfId="0" applyFont="1" applyBorder="1"/>
    <xf numFmtId="0" fontId="38" fillId="0" borderId="0" xfId="0" applyFont="1"/>
    <xf numFmtId="0" fontId="29" fillId="0" borderId="3" xfId="0" applyFont="1" applyFill="1" applyBorder="1"/>
    <xf numFmtId="49" fontId="30" fillId="0" borderId="16" xfId="0" applyNumberFormat="1" applyFont="1" applyBorder="1" applyAlignment="1">
      <alignment horizontal="center"/>
    </xf>
    <xf numFmtId="49" fontId="30" fillId="0" borderId="17" xfId="0" applyNumberFormat="1" applyFont="1" applyBorder="1" applyAlignment="1">
      <alignment horizontal="center"/>
    </xf>
    <xf numFmtId="0" fontId="14" fillId="0" borderId="3" xfId="0" applyFont="1" applyBorder="1" applyAlignment="1" applyProtection="1">
      <alignment horizontal="center" vertical="center" wrapText="1"/>
      <protection locked="0"/>
    </xf>
    <xf numFmtId="4" fontId="4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3" xfId="0" applyFont="1" applyFill="1" applyBorder="1"/>
    <xf numFmtId="49" fontId="30" fillId="0" borderId="2" xfId="0" applyNumberFormat="1" applyFont="1" applyBorder="1" applyAlignment="1">
      <alignment horizontal="center"/>
    </xf>
    <xf numFmtId="49" fontId="30" fillId="0" borderId="13" xfId="0" applyNumberFormat="1" applyFont="1" applyBorder="1" applyAlignment="1">
      <alignment horizontal="center"/>
    </xf>
    <xf numFmtId="0" fontId="28" fillId="0" borderId="3" xfId="0" applyFont="1" applyFill="1" applyBorder="1" applyAlignment="1" applyProtection="1">
      <alignment horizontal="right" vertical="center" wrapText="1"/>
      <protection locked="0"/>
    </xf>
    <xf numFmtId="0" fontId="39" fillId="0" borderId="3" xfId="0" applyFont="1" applyBorder="1" applyAlignment="1">
      <alignment horizontal="right" indent="2"/>
    </xf>
    <xf numFmtId="4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9" xfId="0" applyFont="1" applyBorder="1" applyAlignment="1">
      <alignment horizontal="right"/>
    </xf>
    <xf numFmtId="49" fontId="30" fillId="0" borderId="2" xfId="0" applyNumberFormat="1" applyFont="1" applyBorder="1" applyAlignment="1">
      <alignment horizontal="center"/>
    </xf>
    <xf numFmtId="49" fontId="30" fillId="0" borderId="1" xfId="0" applyNumberFormat="1" applyFont="1" applyBorder="1" applyAlignment="1">
      <alignment horizontal="center"/>
    </xf>
    <xf numFmtId="49" fontId="30" fillId="0" borderId="13" xfId="0" applyNumberFormat="1" applyFont="1" applyBorder="1" applyAlignment="1">
      <alignment horizontal="center"/>
    </xf>
    <xf numFmtId="49" fontId="30" fillId="0" borderId="14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29" fillId="0" borderId="7" xfId="0" applyFont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3" xfId="1" applyFont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</cellXfs>
  <cellStyles count="693">
    <cellStyle name="Normal" xfId="32"/>
    <cellStyle name="Normal 2" xfId="34"/>
    <cellStyle name="Normal 2 2" xfId="88"/>
    <cellStyle name="Normal 2 2 2" xfId="164"/>
    <cellStyle name="Normal 2 2 2 2" xfId="240"/>
    <cellStyle name="Normal 2 2 2 3" xfId="620"/>
    <cellStyle name="Normal 2 2 3" xfId="239"/>
    <cellStyle name="Normal 2 2 4" xfId="544"/>
    <cellStyle name="Normal 2 3" xfId="115"/>
    <cellStyle name="Normal 2 3 2" xfId="241"/>
    <cellStyle name="Normal 2 3 3" xfId="571"/>
    <cellStyle name="Normal 2 4" xfId="213"/>
    <cellStyle name="Normal 2 4 2" xfId="242"/>
    <cellStyle name="Normal 2 4 3" xfId="669"/>
    <cellStyle name="Normal 2 5" xfId="238"/>
    <cellStyle name="Normal 2 6" xfId="495"/>
    <cellStyle name="Normal 3" xfId="86"/>
    <cellStyle name="Normal 3 2" xfId="162"/>
    <cellStyle name="Normal 3 2 2" xfId="244"/>
    <cellStyle name="Normal 3 2 3" xfId="618"/>
    <cellStyle name="Normal 3 3" xfId="243"/>
    <cellStyle name="Normal 3 4" xfId="542"/>
    <cellStyle name="Normal 4" xfId="113"/>
    <cellStyle name="Normal 4 2" xfId="245"/>
    <cellStyle name="Normal 4 3" xfId="569"/>
    <cellStyle name="Normal 5" xfId="211"/>
    <cellStyle name="Normal 5 2" xfId="246"/>
    <cellStyle name="Normal 5 3" xfId="667"/>
    <cellStyle name="Normal 6" xfId="237"/>
    <cellStyle name="Normal 7" xfId="493"/>
    <cellStyle name="Гиперссылка" xfId="1" builtinId="8"/>
    <cellStyle name="Гиперссылка 2" xfId="6"/>
    <cellStyle name="Обычный" xfId="0" builtinId="0"/>
    <cellStyle name="Обычный 2" xfId="2"/>
    <cellStyle name="Обычный 2 10" xfId="37"/>
    <cellStyle name="Обычный 2 10 2" xfId="117"/>
    <cellStyle name="Обычный 2 10 2 2" xfId="249"/>
    <cellStyle name="Обычный 2 10 2 3" xfId="573"/>
    <cellStyle name="Обычный 2 10 3" xfId="248"/>
    <cellStyle name="Обычный 2 10 4" xfId="497"/>
    <cellStyle name="Обычный 2 11" xfId="90"/>
    <cellStyle name="Обычный 2 11 2" xfId="250"/>
    <cellStyle name="Обычный 2 11 3" xfId="546"/>
    <cellStyle name="Обычный 2 12" xfId="166"/>
    <cellStyle name="Обычный 2 12 2" xfId="251"/>
    <cellStyle name="Обычный 2 12 3" xfId="622"/>
    <cellStyle name="Обычный 2 13" xfId="215"/>
    <cellStyle name="Обычный 2 13 2" xfId="252"/>
    <cellStyle name="Обычный 2 13 3" xfId="671"/>
    <cellStyle name="Обычный 2 14" xfId="247"/>
    <cellStyle name="Обычный 2 15" xfId="470"/>
    <cellStyle name="Обычный 2 2" xfId="4"/>
    <cellStyle name="Обычный 2 2 10" xfId="253"/>
    <cellStyle name="Обычный 2 2 11" xfId="472"/>
    <cellStyle name="Обычный 2 2 2" xfId="12"/>
    <cellStyle name="Обычный 2 2 2 2" xfId="25"/>
    <cellStyle name="Обычный 2 2 2 2 2" xfId="79"/>
    <cellStyle name="Обычный 2 2 2 2 2 2" xfId="156"/>
    <cellStyle name="Обычный 2 2 2 2 2 2 2" xfId="257"/>
    <cellStyle name="Обычный 2 2 2 2 2 2 3" xfId="612"/>
    <cellStyle name="Обычный 2 2 2 2 2 3" xfId="205"/>
    <cellStyle name="Обычный 2 2 2 2 2 3 2" xfId="258"/>
    <cellStyle name="Обычный 2 2 2 2 2 3 3" xfId="661"/>
    <cellStyle name="Обычный 2 2 2 2 2 4" xfId="256"/>
    <cellStyle name="Обычный 2 2 2 2 2 5" xfId="536"/>
    <cellStyle name="Обычный 2 2 2 2 3" xfId="57"/>
    <cellStyle name="Обычный 2 2 2 2 3 2" xfId="134"/>
    <cellStyle name="Обычный 2 2 2 2 3 2 2" xfId="260"/>
    <cellStyle name="Обычный 2 2 2 2 3 2 3" xfId="590"/>
    <cellStyle name="Обычный 2 2 2 2 3 3" xfId="259"/>
    <cellStyle name="Обычный 2 2 2 2 3 4" xfId="514"/>
    <cellStyle name="Обычный 2 2 2 2 4" xfId="107"/>
    <cellStyle name="Обычный 2 2 2 2 4 2" xfId="261"/>
    <cellStyle name="Обычный 2 2 2 2 4 3" xfId="563"/>
    <cellStyle name="Обычный 2 2 2 2 5" xfId="183"/>
    <cellStyle name="Обычный 2 2 2 2 5 2" xfId="262"/>
    <cellStyle name="Обычный 2 2 2 2 5 3" xfId="639"/>
    <cellStyle name="Обычный 2 2 2 2 6" xfId="232"/>
    <cellStyle name="Обычный 2 2 2 2 6 2" xfId="263"/>
    <cellStyle name="Обычный 2 2 2 2 6 3" xfId="688"/>
    <cellStyle name="Обычный 2 2 2 2 7" xfId="255"/>
    <cellStyle name="Обычный 2 2 2 2 8" xfId="487"/>
    <cellStyle name="Обычный 2 2 2 3" xfId="68"/>
    <cellStyle name="Обычный 2 2 2 3 2" xfId="145"/>
    <cellStyle name="Обычный 2 2 2 3 2 2" xfId="265"/>
    <cellStyle name="Обычный 2 2 2 3 2 3" xfId="601"/>
    <cellStyle name="Обычный 2 2 2 3 3" xfId="194"/>
    <cellStyle name="Обычный 2 2 2 3 3 2" xfId="266"/>
    <cellStyle name="Обычный 2 2 2 3 3 3" xfId="650"/>
    <cellStyle name="Обычный 2 2 2 3 4" xfId="264"/>
    <cellStyle name="Обычный 2 2 2 3 5" xfId="525"/>
    <cellStyle name="Обычный 2 2 2 4" xfId="44"/>
    <cellStyle name="Обычный 2 2 2 4 2" xfId="123"/>
    <cellStyle name="Обычный 2 2 2 4 2 2" xfId="268"/>
    <cellStyle name="Обычный 2 2 2 4 2 3" xfId="579"/>
    <cellStyle name="Обычный 2 2 2 4 3" xfId="267"/>
    <cellStyle name="Обычный 2 2 2 4 4" xfId="503"/>
    <cellStyle name="Обычный 2 2 2 5" xfId="96"/>
    <cellStyle name="Обычный 2 2 2 5 2" xfId="269"/>
    <cellStyle name="Обычный 2 2 2 5 3" xfId="552"/>
    <cellStyle name="Обычный 2 2 2 6" xfId="172"/>
    <cellStyle name="Обычный 2 2 2 6 2" xfId="270"/>
    <cellStyle name="Обычный 2 2 2 6 3" xfId="628"/>
    <cellStyle name="Обычный 2 2 2 7" xfId="221"/>
    <cellStyle name="Обычный 2 2 2 7 2" xfId="271"/>
    <cellStyle name="Обычный 2 2 2 7 3" xfId="677"/>
    <cellStyle name="Обычный 2 2 2 8" xfId="254"/>
    <cellStyle name="Обычный 2 2 2 9" xfId="476"/>
    <cellStyle name="Обычный 2 2 3" xfId="15"/>
    <cellStyle name="Обычный 2 2 3 2" xfId="28"/>
    <cellStyle name="Обычный 2 2 3 2 2" xfId="82"/>
    <cellStyle name="Обычный 2 2 3 2 2 2" xfId="159"/>
    <cellStyle name="Обычный 2 2 3 2 2 2 2" xfId="275"/>
    <cellStyle name="Обычный 2 2 3 2 2 2 3" xfId="615"/>
    <cellStyle name="Обычный 2 2 3 2 2 3" xfId="208"/>
    <cellStyle name="Обычный 2 2 3 2 2 3 2" xfId="276"/>
    <cellStyle name="Обычный 2 2 3 2 2 3 3" xfId="664"/>
    <cellStyle name="Обычный 2 2 3 2 2 4" xfId="274"/>
    <cellStyle name="Обычный 2 2 3 2 2 5" xfId="539"/>
    <cellStyle name="Обычный 2 2 3 2 3" xfId="60"/>
    <cellStyle name="Обычный 2 2 3 2 3 2" xfId="137"/>
    <cellStyle name="Обычный 2 2 3 2 3 2 2" xfId="278"/>
    <cellStyle name="Обычный 2 2 3 2 3 2 3" xfId="593"/>
    <cellStyle name="Обычный 2 2 3 2 3 3" xfId="277"/>
    <cellStyle name="Обычный 2 2 3 2 3 4" xfId="517"/>
    <cellStyle name="Обычный 2 2 3 2 4" xfId="110"/>
    <cellStyle name="Обычный 2 2 3 2 4 2" xfId="279"/>
    <cellStyle name="Обычный 2 2 3 2 4 3" xfId="566"/>
    <cellStyle name="Обычный 2 2 3 2 5" xfId="186"/>
    <cellStyle name="Обычный 2 2 3 2 5 2" xfId="280"/>
    <cellStyle name="Обычный 2 2 3 2 5 3" xfId="642"/>
    <cellStyle name="Обычный 2 2 3 2 6" xfId="235"/>
    <cellStyle name="Обычный 2 2 3 2 6 2" xfId="281"/>
    <cellStyle name="Обычный 2 2 3 2 6 3" xfId="691"/>
    <cellStyle name="Обычный 2 2 3 2 7" xfId="273"/>
    <cellStyle name="Обычный 2 2 3 2 8" xfId="490"/>
    <cellStyle name="Обычный 2 2 3 3" xfId="71"/>
    <cellStyle name="Обычный 2 2 3 3 2" xfId="148"/>
    <cellStyle name="Обычный 2 2 3 3 2 2" xfId="283"/>
    <cellStyle name="Обычный 2 2 3 3 2 3" xfId="604"/>
    <cellStyle name="Обычный 2 2 3 3 3" xfId="197"/>
    <cellStyle name="Обычный 2 2 3 3 3 2" xfId="284"/>
    <cellStyle name="Обычный 2 2 3 3 3 3" xfId="653"/>
    <cellStyle name="Обычный 2 2 3 3 4" xfId="282"/>
    <cellStyle name="Обычный 2 2 3 3 5" xfId="528"/>
    <cellStyle name="Обычный 2 2 3 4" xfId="47"/>
    <cellStyle name="Обычный 2 2 3 4 2" xfId="126"/>
    <cellStyle name="Обычный 2 2 3 4 2 2" xfId="286"/>
    <cellStyle name="Обычный 2 2 3 4 2 3" xfId="582"/>
    <cellStyle name="Обычный 2 2 3 4 3" xfId="285"/>
    <cellStyle name="Обычный 2 2 3 4 4" xfId="506"/>
    <cellStyle name="Обычный 2 2 3 5" xfId="99"/>
    <cellStyle name="Обычный 2 2 3 5 2" xfId="287"/>
    <cellStyle name="Обычный 2 2 3 5 3" xfId="555"/>
    <cellStyle name="Обычный 2 2 3 6" xfId="175"/>
    <cellStyle name="Обычный 2 2 3 6 2" xfId="288"/>
    <cellStyle name="Обычный 2 2 3 6 3" xfId="631"/>
    <cellStyle name="Обычный 2 2 3 7" xfId="224"/>
    <cellStyle name="Обычный 2 2 3 7 2" xfId="289"/>
    <cellStyle name="Обычный 2 2 3 7 3" xfId="680"/>
    <cellStyle name="Обычный 2 2 3 8" xfId="272"/>
    <cellStyle name="Обычный 2 2 3 9" xfId="479"/>
    <cellStyle name="Обычный 2 2 4" xfId="20"/>
    <cellStyle name="Обычный 2 2 4 2" xfId="75"/>
    <cellStyle name="Обычный 2 2 4 2 2" xfId="152"/>
    <cellStyle name="Обычный 2 2 4 2 2 2" xfId="292"/>
    <cellStyle name="Обычный 2 2 4 2 2 3" xfId="608"/>
    <cellStyle name="Обычный 2 2 4 2 3" xfId="201"/>
    <cellStyle name="Обычный 2 2 4 2 3 2" xfId="293"/>
    <cellStyle name="Обычный 2 2 4 2 3 3" xfId="657"/>
    <cellStyle name="Обычный 2 2 4 2 4" xfId="291"/>
    <cellStyle name="Обычный 2 2 4 2 5" xfId="532"/>
    <cellStyle name="Обычный 2 2 4 3" xfId="52"/>
    <cellStyle name="Обычный 2 2 4 3 2" xfId="130"/>
    <cellStyle name="Обычный 2 2 4 3 2 2" xfId="295"/>
    <cellStyle name="Обычный 2 2 4 3 2 3" xfId="586"/>
    <cellStyle name="Обычный 2 2 4 3 3" xfId="294"/>
    <cellStyle name="Обычный 2 2 4 3 4" xfId="510"/>
    <cellStyle name="Обычный 2 2 4 4" xfId="103"/>
    <cellStyle name="Обычный 2 2 4 4 2" xfId="296"/>
    <cellStyle name="Обычный 2 2 4 4 3" xfId="559"/>
    <cellStyle name="Обычный 2 2 4 5" xfId="179"/>
    <cellStyle name="Обычный 2 2 4 5 2" xfId="297"/>
    <cellStyle name="Обычный 2 2 4 5 3" xfId="635"/>
    <cellStyle name="Обычный 2 2 4 6" xfId="228"/>
    <cellStyle name="Обычный 2 2 4 6 2" xfId="298"/>
    <cellStyle name="Обычный 2 2 4 6 3" xfId="684"/>
    <cellStyle name="Обычный 2 2 4 7" xfId="290"/>
    <cellStyle name="Обычный 2 2 4 8" xfId="483"/>
    <cellStyle name="Обычный 2 2 5" xfId="64"/>
    <cellStyle name="Обычный 2 2 5 2" xfId="141"/>
    <cellStyle name="Обычный 2 2 5 2 2" xfId="300"/>
    <cellStyle name="Обычный 2 2 5 2 3" xfId="597"/>
    <cellStyle name="Обычный 2 2 5 3" xfId="190"/>
    <cellStyle name="Обычный 2 2 5 3 2" xfId="301"/>
    <cellStyle name="Обычный 2 2 5 3 3" xfId="646"/>
    <cellStyle name="Обычный 2 2 5 4" xfId="299"/>
    <cellStyle name="Обычный 2 2 5 5" xfId="521"/>
    <cellStyle name="Обычный 2 2 6" xfId="39"/>
    <cellStyle name="Обычный 2 2 6 2" xfId="119"/>
    <cellStyle name="Обычный 2 2 6 2 2" xfId="303"/>
    <cellStyle name="Обычный 2 2 6 2 3" xfId="575"/>
    <cellStyle name="Обычный 2 2 6 3" xfId="302"/>
    <cellStyle name="Обычный 2 2 6 4" xfId="499"/>
    <cellStyle name="Обычный 2 2 7" xfId="92"/>
    <cellStyle name="Обычный 2 2 7 2" xfId="304"/>
    <cellStyle name="Обычный 2 2 7 3" xfId="548"/>
    <cellStyle name="Обычный 2 2 8" xfId="168"/>
    <cellStyle name="Обычный 2 2 8 2" xfId="305"/>
    <cellStyle name="Обычный 2 2 8 3" xfId="624"/>
    <cellStyle name="Обычный 2 2 9" xfId="217"/>
    <cellStyle name="Обычный 2 2 9 2" xfId="306"/>
    <cellStyle name="Обычный 2 2 9 3" xfId="673"/>
    <cellStyle name="Обычный 2 3" xfId="7"/>
    <cellStyle name="Обычный 2 3 2" xfId="21"/>
    <cellStyle name="Обычный 2 3 2 2" xfId="76"/>
    <cellStyle name="Обычный 2 3 2 2 2" xfId="153"/>
    <cellStyle name="Обычный 2 3 2 2 2 2" xfId="310"/>
    <cellStyle name="Обычный 2 3 2 2 2 3" xfId="609"/>
    <cellStyle name="Обычный 2 3 2 2 3" xfId="202"/>
    <cellStyle name="Обычный 2 3 2 2 3 2" xfId="311"/>
    <cellStyle name="Обычный 2 3 2 2 3 3" xfId="658"/>
    <cellStyle name="Обычный 2 3 2 2 4" xfId="309"/>
    <cellStyle name="Обычный 2 3 2 2 5" xfId="533"/>
    <cellStyle name="Обычный 2 3 2 3" xfId="53"/>
    <cellStyle name="Обычный 2 3 2 3 2" xfId="131"/>
    <cellStyle name="Обычный 2 3 2 3 2 2" xfId="313"/>
    <cellStyle name="Обычный 2 3 2 3 2 3" xfId="587"/>
    <cellStyle name="Обычный 2 3 2 3 3" xfId="312"/>
    <cellStyle name="Обычный 2 3 2 3 4" xfId="511"/>
    <cellStyle name="Обычный 2 3 2 4" xfId="104"/>
    <cellStyle name="Обычный 2 3 2 4 2" xfId="314"/>
    <cellStyle name="Обычный 2 3 2 4 3" xfId="560"/>
    <cellStyle name="Обычный 2 3 2 5" xfId="180"/>
    <cellStyle name="Обычный 2 3 2 5 2" xfId="315"/>
    <cellStyle name="Обычный 2 3 2 5 3" xfId="636"/>
    <cellStyle name="Обычный 2 3 2 6" xfId="229"/>
    <cellStyle name="Обычный 2 3 2 6 2" xfId="316"/>
    <cellStyle name="Обычный 2 3 2 6 3" xfId="685"/>
    <cellStyle name="Обычный 2 3 2 7" xfId="308"/>
    <cellStyle name="Обычный 2 3 2 8" xfId="484"/>
    <cellStyle name="Обычный 2 3 3" xfId="65"/>
    <cellStyle name="Обычный 2 3 3 2" xfId="142"/>
    <cellStyle name="Обычный 2 3 3 2 2" xfId="318"/>
    <cellStyle name="Обычный 2 3 3 2 3" xfId="598"/>
    <cellStyle name="Обычный 2 3 3 3" xfId="191"/>
    <cellStyle name="Обычный 2 3 3 3 2" xfId="319"/>
    <cellStyle name="Обычный 2 3 3 3 3" xfId="647"/>
    <cellStyle name="Обычный 2 3 3 4" xfId="317"/>
    <cellStyle name="Обычный 2 3 3 5" xfId="522"/>
    <cellStyle name="Обычный 2 3 4" xfId="40"/>
    <cellStyle name="Обычный 2 3 4 2" xfId="120"/>
    <cellStyle name="Обычный 2 3 4 2 2" xfId="321"/>
    <cellStyle name="Обычный 2 3 4 2 3" xfId="576"/>
    <cellStyle name="Обычный 2 3 4 3" xfId="320"/>
    <cellStyle name="Обычный 2 3 4 4" xfId="500"/>
    <cellStyle name="Обычный 2 3 5" xfId="93"/>
    <cellStyle name="Обычный 2 3 5 2" xfId="322"/>
    <cellStyle name="Обычный 2 3 5 3" xfId="549"/>
    <cellStyle name="Обычный 2 3 6" xfId="169"/>
    <cellStyle name="Обычный 2 3 6 2" xfId="323"/>
    <cellStyle name="Обычный 2 3 6 3" xfId="625"/>
    <cellStyle name="Обычный 2 3 7" xfId="218"/>
    <cellStyle name="Обычный 2 3 7 2" xfId="324"/>
    <cellStyle name="Обычный 2 3 7 3" xfId="674"/>
    <cellStyle name="Обычный 2 3 8" xfId="307"/>
    <cellStyle name="Обычный 2 3 9" xfId="473"/>
    <cellStyle name="Обычный 2 4" xfId="11"/>
    <cellStyle name="Обычный 2 4 2" xfId="24"/>
    <cellStyle name="Обычный 2 4 2 2" xfId="78"/>
    <cellStyle name="Обычный 2 4 2 2 2" xfId="155"/>
    <cellStyle name="Обычный 2 4 2 2 2 2" xfId="328"/>
    <cellStyle name="Обычный 2 4 2 2 2 3" xfId="611"/>
    <cellStyle name="Обычный 2 4 2 2 3" xfId="204"/>
    <cellStyle name="Обычный 2 4 2 2 3 2" xfId="329"/>
    <cellStyle name="Обычный 2 4 2 2 3 3" xfId="660"/>
    <cellStyle name="Обычный 2 4 2 2 4" xfId="327"/>
    <cellStyle name="Обычный 2 4 2 2 5" xfId="535"/>
    <cellStyle name="Обычный 2 4 2 3" xfId="56"/>
    <cellStyle name="Обычный 2 4 2 3 2" xfId="133"/>
    <cellStyle name="Обычный 2 4 2 3 2 2" xfId="331"/>
    <cellStyle name="Обычный 2 4 2 3 2 3" xfId="589"/>
    <cellStyle name="Обычный 2 4 2 3 3" xfId="330"/>
    <cellStyle name="Обычный 2 4 2 3 4" xfId="513"/>
    <cellStyle name="Обычный 2 4 2 4" xfId="106"/>
    <cellStyle name="Обычный 2 4 2 4 2" xfId="332"/>
    <cellStyle name="Обычный 2 4 2 4 3" xfId="562"/>
    <cellStyle name="Обычный 2 4 2 5" xfId="182"/>
    <cellStyle name="Обычный 2 4 2 5 2" xfId="333"/>
    <cellStyle name="Обычный 2 4 2 5 3" xfId="638"/>
    <cellStyle name="Обычный 2 4 2 6" xfId="231"/>
    <cellStyle name="Обычный 2 4 2 6 2" xfId="334"/>
    <cellStyle name="Обычный 2 4 2 6 3" xfId="687"/>
    <cellStyle name="Обычный 2 4 2 7" xfId="326"/>
    <cellStyle name="Обычный 2 4 2 8" xfId="486"/>
    <cellStyle name="Обычный 2 4 3" xfId="67"/>
    <cellStyle name="Обычный 2 4 3 2" xfId="144"/>
    <cellStyle name="Обычный 2 4 3 2 2" xfId="336"/>
    <cellStyle name="Обычный 2 4 3 2 3" xfId="600"/>
    <cellStyle name="Обычный 2 4 3 3" xfId="193"/>
    <cellStyle name="Обычный 2 4 3 3 2" xfId="337"/>
    <cellStyle name="Обычный 2 4 3 3 3" xfId="649"/>
    <cellStyle name="Обычный 2 4 3 4" xfId="335"/>
    <cellStyle name="Обычный 2 4 3 5" xfId="524"/>
    <cellStyle name="Обычный 2 4 4" xfId="43"/>
    <cellStyle name="Обычный 2 4 4 2" xfId="122"/>
    <cellStyle name="Обычный 2 4 4 2 2" xfId="339"/>
    <cellStyle name="Обычный 2 4 4 2 3" xfId="578"/>
    <cellStyle name="Обычный 2 4 4 3" xfId="338"/>
    <cellStyle name="Обычный 2 4 4 4" xfId="502"/>
    <cellStyle name="Обычный 2 4 5" xfId="95"/>
    <cellStyle name="Обычный 2 4 5 2" xfId="340"/>
    <cellStyle name="Обычный 2 4 5 3" xfId="551"/>
    <cellStyle name="Обычный 2 4 6" xfId="171"/>
    <cellStyle name="Обычный 2 4 6 2" xfId="341"/>
    <cellStyle name="Обычный 2 4 6 3" xfId="627"/>
    <cellStyle name="Обычный 2 4 7" xfId="220"/>
    <cellStyle name="Обычный 2 4 7 2" xfId="342"/>
    <cellStyle name="Обычный 2 4 7 3" xfId="676"/>
    <cellStyle name="Обычный 2 4 8" xfId="325"/>
    <cellStyle name="Обычный 2 4 9" xfId="475"/>
    <cellStyle name="Обычный 2 5" xfId="14"/>
    <cellStyle name="Обычный 2 5 2" xfId="27"/>
    <cellStyle name="Обычный 2 5 2 2" xfId="81"/>
    <cellStyle name="Обычный 2 5 2 2 2" xfId="158"/>
    <cellStyle name="Обычный 2 5 2 2 2 2" xfId="346"/>
    <cellStyle name="Обычный 2 5 2 2 2 3" xfId="614"/>
    <cellStyle name="Обычный 2 5 2 2 3" xfId="207"/>
    <cellStyle name="Обычный 2 5 2 2 3 2" xfId="347"/>
    <cellStyle name="Обычный 2 5 2 2 3 3" xfId="663"/>
    <cellStyle name="Обычный 2 5 2 2 4" xfId="345"/>
    <cellStyle name="Обычный 2 5 2 2 5" xfId="538"/>
    <cellStyle name="Обычный 2 5 2 3" xfId="59"/>
    <cellStyle name="Обычный 2 5 2 3 2" xfId="136"/>
    <cellStyle name="Обычный 2 5 2 3 2 2" xfId="349"/>
    <cellStyle name="Обычный 2 5 2 3 2 3" xfId="592"/>
    <cellStyle name="Обычный 2 5 2 3 3" xfId="348"/>
    <cellStyle name="Обычный 2 5 2 3 4" xfId="516"/>
    <cellStyle name="Обычный 2 5 2 4" xfId="109"/>
    <cellStyle name="Обычный 2 5 2 4 2" xfId="350"/>
    <cellStyle name="Обычный 2 5 2 4 3" xfId="565"/>
    <cellStyle name="Обычный 2 5 2 5" xfId="185"/>
    <cellStyle name="Обычный 2 5 2 5 2" xfId="351"/>
    <cellStyle name="Обычный 2 5 2 5 3" xfId="641"/>
    <cellStyle name="Обычный 2 5 2 6" xfId="234"/>
    <cellStyle name="Обычный 2 5 2 6 2" xfId="352"/>
    <cellStyle name="Обычный 2 5 2 6 3" xfId="690"/>
    <cellStyle name="Обычный 2 5 2 7" xfId="344"/>
    <cellStyle name="Обычный 2 5 2 8" xfId="489"/>
    <cellStyle name="Обычный 2 5 3" xfId="70"/>
    <cellStyle name="Обычный 2 5 3 2" xfId="147"/>
    <cellStyle name="Обычный 2 5 3 2 2" xfId="354"/>
    <cellStyle name="Обычный 2 5 3 2 3" xfId="603"/>
    <cellStyle name="Обычный 2 5 3 3" xfId="196"/>
    <cellStyle name="Обычный 2 5 3 3 2" xfId="355"/>
    <cellStyle name="Обычный 2 5 3 3 3" xfId="652"/>
    <cellStyle name="Обычный 2 5 3 4" xfId="353"/>
    <cellStyle name="Обычный 2 5 3 5" xfId="527"/>
    <cellStyle name="Обычный 2 5 4" xfId="46"/>
    <cellStyle name="Обычный 2 5 4 2" xfId="125"/>
    <cellStyle name="Обычный 2 5 4 2 2" xfId="357"/>
    <cellStyle name="Обычный 2 5 4 2 3" xfId="581"/>
    <cellStyle name="Обычный 2 5 4 3" xfId="356"/>
    <cellStyle name="Обычный 2 5 4 4" xfId="505"/>
    <cellStyle name="Обычный 2 5 5" xfId="98"/>
    <cellStyle name="Обычный 2 5 5 2" xfId="358"/>
    <cellStyle name="Обычный 2 5 5 3" xfId="554"/>
    <cellStyle name="Обычный 2 5 6" xfId="174"/>
    <cellStyle name="Обычный 2 5 6 2" xfId="359"/>
    <cellStyle name="Обычный 2 5 6 3" xfId="630"/>
    <cellStyle name="Обычный 2 5 7" xfId="223"/>
    <cellStyle name="Обычный 2 5 7 2" xfId="360"/>
    <cellStyle name="Обычный 2 5 7 3" xfId="679"/>
    <cellStyle name="Обычный 2 5 8" xfId="343"/>
    <cellStyle name="Обычный 2 5 9" xfId="478"/>
    <cellStyle name="Обычный 2 6" xfId="17"/>
    <cellStyle name="Обычный 2 6 2" xfId="73"/>
    <cellStyle name="Обычный 2 6 2 2" xfId="150"/>
    <cellStyle name="Обычный 2 6 2 2 2" xfId="363"/>
    <cellStyle name="Обычный 2 6 2 2 3" xfId="606"/>
    <cellStyle name="Обычный 2 6 2 3" xfId="199"/>
    <cellStyle name="Обычный 2 6 2 3 2" xfId="364"/>
    <cellStyle name="Обычный 2 6 2 3 3" xfId="655"/>
    <cellStyle name="Обычный 2 6 2 4" xfId="362"/>
    <cellStyle name="Обычный 2 6 2 5" xfId="530"/>
    <cellStyle name="Обычный 2 6 3" xfId="49"/>
    <cellStyle name="Обычный 2 6 3 2" xfId="128"/>
    <cellStyle name="Обычный 2 6 3 2 2" xfId="366"/>
    <cellStyle name="Обычный 2 6 3 2 3" xfId="584"/>
    <cellStyle name="Обычный 2 6 3 3" xfId="365"/>
    <cellStyle name="Обычный 2 6 3 4" xfId="508"/>
    <cellStyle name="Обычный 2 6 4" xfId="101"/>
    <cellStyle name="Обычный 2 6 4 2" xfId="367"/>
    <cellStyle name="Обычный 2 6 4 3" xfId="557"/>
    <cellStyle name="Обычный 2 6 5" xfId="177"/>
    <cellStyle name="Обычный 2 6 5 2" xfId="368"/>
    <cellStyle name="Обычный 2 6 5 3" xfId="633"/>
    <cellStyle name="Обычный 2 6 6" xfId="226"/>
    <cellStyle name="Обычный 2 6 6 2" xfId="369"/>
    <cellStyle name="Обычный 2 6 6 3" xfId="682"/>
    <cellStyle name="Обычный 2 6 7" xfId="361"/>
    <cellStyle name="Обычный 2 6 8" xfId="481"/>
    <cellStyle name="Обычный 2 7" xfId="33"/>
    <cellStyle name="Обычный 2 7 2" xfId="87"/>
    <cellStyle name="Обычный 2 7 2 2" xfId="163"/>
    <cellStyle name="Обычный 2 7 2 2 2" xfId="372"/>
    <cellStyle name="Обычный 2 7 2 2 3" xfId="619"/>
    <cellStyle name="Обычный 2 7 2 3" xfId="371"/>
    <cellStyle name="Обычный 2 7 2 4" xfId="543"/>
    <cellStyle name="Обычный 2 7 3" xfId="114"/>
    <cellStyle name="Обычный 2 7 3 2" xfId="373"/>
    <cellStyle name="Обычный 2 7 3 3" xfId="570"/>
    <cellStyle name="Обычный 2 7 4" xfId="212"/>
    <cellStyle name="Обычный 2 7 4 2" xfId="374"/>
    <cellStyle name="Обычный 2 7 4 3" xfId="668"/>
    <cellStyle name="Обычный 2 7 5" xfId="370"/>
    <cellStyle name="Обычный 2 7 6" xfId="494"/>
    <cellStyle name="Обычный 2 8" xfId="35"/>
    <cellStyle name="Обычный 2 8 2" xfId="89"/>
    <cellStyle name="Обычный 2 8 2 2" xfId="165"/>
    <cellStyle name="Обычный 2 8 2 2 2" xfId="377"/>
    <cellStyle name="Обычный 2 8 2 2 3" xfId="621"/>
    <cellStyle name="Обычный 2 8 2 3" xfId="376"/>
    <cellStyle name="Обычный 2 8 2 4" xfId="545"/>
    <cellStyle name="Обычный 2 8 3" xfId="116"/>
    <cellStyle name="Обычный 2 8 3 2" xfId="378"/>
    <cellStyle name="Обычный 2 8 3 3" xfId="572"/>
    <cellStyle name="Обычный 2 8 4" xfId="214"/>
    <cellStyle name="Обычный 2 8 4 2" xfId="379"/>
    <cellStyle name="Обычный 2 8 4 3" xfId="670"/>
    <cellStyle name="Обычный 2 8 5" xfId="375"/>
    <cellStyle name="Обычный 2 8 6" xfId="496"/>
    <cellStyle name="Обычный 2 9" xfId="62"/>
    <cellStyle name="Обычный 2 9 2" xfId="139"/>
    <cellStyle name="Обычный 2 9 2 2" xfId="381"/>
    <cellStyle name="Обычный 2 9 2 3" xfId="595"/>
    <cellStyle name="Обычный 2 9 3" xfId="188"/>
    <cellStyle name="Обычный 2 9 3 2" xfId="382"/>
    <cellStyle name="Обычный 2 9 3 3" xfId="644"/>
    <cellStyle name="Обычный 2 9 4" xfId="380"/>
    <cellStyle name="Обычный 2 9 5" xfId="519"/>
    <cellStyle name="Обычный 3" xfId="3"/>
    <cellStyle name="Обычный 3 10" xfId="383"/>
    <cellStyle name="Обычный 3 11" xfId="471"/>
    <cellStyle name="Обычный 3 2" xfId="13"/>
    <cellStyle name="Обычный 3 2 2" xfId="26"/>
    <cellStyle name="Обычный 3 2 2 2" xfId="80"/>
    <cellStyle name="Обычный 3 2 2 2 2" xfId="157"/>
    <cellStyle name="Обычный 3 2 2 2 2 2" xfId="387"/>
    <cellStyle name="Обычный 3 2 2 2 2 3" xfId="613"/>
    <cellStyle name="Обычный 3 2 2 2 3" xfId="206"/>
    <cellStyle name="Обычный 3 2 2 2 3 2" xfId="388"/>
    <cellStyle name="Обычный 3 2 2 2 3 3" xfId="662"/>
    <cellStyle name="Обычный 3 2 2 2 4" xfId="386"/>
    <cellStyle name="Обычный 3 2 2 2 5" xfId="537"/>
    <cellStyle name="Обычный 3 2 2 3" xfId="58"/>
    <cellStyle name="Обычный 3 2 2 3 2" xfId="135"/>
    <cellStyle name="Обычный 3 2 2 3 2 2" xfId="390"/>
    <cellStyle name="Обычный 3 2 2 3 2 3" xfId="591"/>
    <cellStyle name="Обычный 3 2 2 3 3" xfId="389"/>
    <cellStyle name="Обычный 3 2 2 3 4" xfId="515"/>
    <cellStyle name="Обычный 3 2 2 4" xfId="108"/>
    <cellStyle name="Обычный 3 2 2 4 2" xfId="391"/>
    <cellStyle name="Обычный 3 2 2 4 3" xfId="564"/>
    <cellStyle name="Обычный 3 2 2 5" xfId="184"/>
    <cellStyle name="Обычный 3 2 2 5 2" xfId="392"/>
    <cellStyle name="Обычный 3 2 2 5 3" xfId="640"/>
    <cellStyle name="Обычный 3 2 2 6" xfId="233"/>
    <cellStyle name="Обычный 3 2 2 6 2" xfId="393"/>
    <cellStyle name="Обычный 3 2 2 6 3" xfId="689"/>
    <cellStyle name="Обычный 3 2 2 7" xfId="385"/>
    <cellStyle name="Обычный 3 2 2 8" xfId="488"/>
    <cellStyle name="Обычный 3 2 3" xfId="69"/>
    <cellStyle name="Обычный 3 2 3 2" xfId="146"/>
    <cellStyle name="Обычный 3 2 3 2 2" xfId="395"/>
    <cellStyle name="Обычный 3 2 3 2 3" xfId="602"/>
    <cellStyle name="Обычный 3 2 3 3" xfId="195"/>
    <cellStyle name="Обычный 3 2 3 3 2" xfId="396"/>
    <cellStyle name="Обычный 3 2 3 3 3" xfId="651"/>
    <cellStyle name="Обычный 3 2 3 4" xfId="394"/>
    <cellStyle name="Обычный 3 2 3 5" xfId="526"/>
    <cellStyle name="Обычный 3 2 4" xfId="45"/>
    <cellStyle name="Обычный 3 2 4 2" xfId="124"/>
    <cellStyle name="Обычный 3 2 4 2 2" xfId="398"/>
    <cellStyle name="Обычный 3 2 4 2 3" xfId="580"/>
    <cellStyle name="Обычный 3 2 4 3" xfId="397"/>
    <cellStyle name="Обычный 3 2 4 4" xfId="504"/>
    <cellStyle name="Обычный 3 2 5" xfId="97"/>
    <cellStyle name="Обычный 3 2 5 2" xfId="399"/>
    <cellStyle name="Обычный 3 2 5 3" xfId="553"/>
    <cellStyle name="Обычный 3 2 6" xfId="173"/>
    <cellStyle name="Обычный 3 2 6 2" xfId="400"/>
    <cellStyle name="Обычный 3 2 6 3" xfId="629"/>
    <cellStyle name="Обычный 3 2 7" xfId="222"/>
    <cellStyle name="Обычный 3 2 7 2" xfId="401"/>
    <cellStyle name="Обычный 3 2 7 3" xfId="678"/>
    <cellStyle name="Обычный 3 2 8" xfId="384"/>
    <cellStyle name="Обычный 3 2 9" xfId="477"/>
    <cellStyle name="Обычный 3 3" xfId="16"/>
    <cellStyle name="Обычный 3 3 2" xfId="29"/>
    <cellStyle name="Обычный 3 3 2 2" xfId="83"/>
    <cellStyle name="Обычный 3 3 2 2 2" xfId="160"/>
    <cellStyle name="Обычный 3 3 2 2 2 2" xfId="405"/>
    <cellStyle name="Обычный 3 3 2 2 2 3" xfId="616"/>
    <cellStyle name="Обычный 3 3 2 2 3" xfId="209"/>
    <cellStyle name="Обычный 3 3 2 2 3 2" xfId="406"/>
    <cellStyle name="Обычный 3 3 2 2 3 3" xfId="665"/>
    <cellStyle name="Обычный 3 3 2 2 4" xfId="404"/>
    <cellStyle name="Обычный 3 3 2 2 5" xfId="540"/>
    <cellStyle name="Обычный 3 3 2 3" xfId="61"/>
    <cellStyle name="Обычный 3 3 2 3 2" xfId="138"/>
    <cellStyle name="Обычный 3 3 2 3 2 2" xfId="408"/>
    <cellStyle name="Обычный 3 3 2 3 2 3" xfId="594"/>
    <cellStyle name="Обычный 3 3 2 3 3" xfId="407"/>
    <cellStyle name="Обычный 3 3 2 3 4" xfId="518"/>
    <cellStyle name="Обычный 3 3 2 4" xfId="111"/>
    <cellStyle name="Обычный 3 3 2 4 2" xfId="409"/>
    <cellStyle name="Обычный 3 3 2 4 3" xfId="567"/>
    <cellStyle name="Обычный 3 3 2 5" xfId="187"/>
    <cellStyle name="Обычный 3 3 2 5 2" xfId="410"/>
    <cellStyle name="Обычный 3 3 2 5 3" xfId="643"/>
    <cellStyle name="Обычный 3 3 2 6" xfId="236"/>
    <cellStyle name="Обычный 3 3 2 6 2" xfId="411"/>
    <cellStyle name="Обычный 3 3 2 6 3" xfId="692"/>
    <cellStyle name="Обычный 3 3 2 7" xfId="403"/>
    <cellStyle name="Обычный 3 3 2 8" xfId="491"/>
    <cellStyle name="Обычный 3 3 3" xfId="72"/>
    <cellStyle name="Обычный 3 3 3 2" xfId="149"/>
    <cellStyle name="Обычный 3 3 3 2 2" xfId="413"/>
    <cellStyle name="Обычный 3 3 3 2 3" xfId="605"/>
    <cellStyle name="Обычный 3 3 3 3" xfId="198"/>
    <cellStyle name="Обычный 3 3 3 3 2" xfId="414"/>
    <cellStyle name="Обычный 3 3 3 3 3" xfId="654"/>
    <cellStyle name="Обычный 3 3 3 4" xfId="412"/>
    <cellStyle name="Обычный 3 3 3 5" xfId="529"/>
    <cellStyle name="Обычный 3 3 4" xfId="48"/>
    <cellStyle name="Обычный 3 3 4 2" xfId="127"/>
    <cellStyle name="Обычный 3 3 4 2 2" xfId="416"/>
    <cellStyle name="Обычный 3 3 4 2 3" xfId="583"/>
    <cellStyle name="Обычный 3 3 4 3" xfId="415"/>
    <cellStyle name="Обычный 3 3 4 4" xfId="507"/>
    <cellStyle name="Обычный 3 3 5" xfId="100"/>
    <cellStyle name="Обычный 3 3 5 2" xfId="417"/>
    <cellStyle name="Обычный 3 3 5 3" xfId="556"/>
    <cellStyle name="Обычный 3 3 6" xfId="176"/>
    <cellStyle name="Обычный 3 3 6 2" xfId="418"/>
    <cellStyle name="Обычный 3 3 6 3" xfId="632"/>
    <cellStyle name="Обычный 3 3 7" xfId="225"/>
    <cellStyle name="Обычный 3 3 7 2" xfId="419"/>
    <cellStyle name="Обычный 3 3 7 3" xfId="681"/>
    <cellStyle name="Обычный 3 3 8" xfId="402"/>
    <cellStyle name="Обычный 3 3 9" xfId="480"/>
    <cellStyle name="Обычный 3 4" xfId="18"/>
    <cellStyle name="Обычный 3 4 2" xfId="74"/>
    <cellStyle name="Обычный 3 4 2 2" xfId="151"/>
    <cellStyle name="Обычный 3 4 2 2 2" xfId="422"/>
    <cellStyle name="Обычный 3 4 2 2 3" xfId="607"/>
    <cellStyle name="Обычный 3 4 2 3" xfId="200"/>
    <cellStyle name="Обычный 3 4 2 3 2" xfId="423"/>
    <cellStyle name="Обычный 3 4 2 3 3" xfId="656"/>
    <cellStyle name="Обычный 3 4 2 4" xfId="421"/>
    <cellStyle name="Обычный 3 4 2 5" xfId="531"/>
    <cellStyle name="Обычный 3 4 3" xfId="50"/>
    <cellStyle name="Обычный 3 4 3 2" xfId="129"/>
    <cellStyle name="Обычный 3 4 3 2 2" xfId="425"/>
    <cellStyle name="Обычный 3 4 3 2 3" xfId="585"/>
    <cellStyle name="Обычный 3 4 3 3" xfId="424"/>
    <cellStyle name="Обычный 3 4 3 4" xfId="509"/>
    <cellStyle name="Обычный 3 4 4" xfId="102"/>
    <cellStyle name="Обычный 3 4 4 2" xfId="426"/>
    <cellStyle name="Обычный 3 4 4 3" xfId="558"/>
    <cellStyle name="Обычный 3 4 5" xfId="178"/>
    <cellStyle name="Обычный 3 4 5 2" xfId="427"/>
    <cellStyle name="Обычный 3 4 5 3" xfId="634"/>
    <cellStyle name="Обычный 3 4 6" xfId="227"/>
    <cellStyle name="Обычный 3 4 6 2" xfId="428"/>
    <cellStyle name="Обычный 3 4 6 3" xfId="683"/>
    <cellStyle name="Обычный 3 4 7" xfId="420"/>
    <cellStyle name="Обычный 3 4 8" xfId="482"/>
    <cellStyle name="Обычный 3 5" xfId="63"/>
    <cellStyle name="Обычный 3 5 2" xfId="140"/>
    <cellStyle name="Обычный 3 5 2 2" xfId="430"/>
    <cellStyle name="Обычный 3 5 2 3" xfId="596"/>
    <cellStyle name="Обычный 3 5 3" xfId="189"/>
    <cellStyle name="Обычный 3 5 3 2" xfId="431"/>
    <cellStyle name="Обычный 3 5 3 3" xfId="645"/>
    <cellStyle name="Обычный 3 5 4" xfId="429"/>
    <cellStyle name="Обычный 3 5 5" xfId="520"/>
    <cellStyle name="Обычный 3 6" xfId="38"/>
    <cellStyle name="Обычный 3 6 2" xfId="118"/>
    <cellStyle name="Обычный 3 6 2 2" xfId="433"/>
    <cellStyle name="Обычный 3 6 2 3" xfId="574"/>
    <cellStyle name="Обычный 3 6 3" xfId="432"/>
    <cellStyle name="Обычный 3 6 4" xfId="498"/>
    <cellStyle name="Обычный 3 7" xfId="91"/>
    <cellStyle name="Обычный 3 7 2" xfId="434"/>
    <cellStyle name="Обычный 3 7 3" xfId="547"/>
    <cellStyle name="Обычный 3 8" xfId="167"/>
    <cellStyle name="Обычный 3 8 2" xfId="435"/>
    <cellStyle name="Обычный 3 8 3" xfId="623"/>
    <cellStyle name="Обычный 3 9" xfId="216"/>
    <cellStyle name="Обычный 3 9 2" xfId="436"/>
    <cellStyle name="Обычный 3 9 3" xfId="672"/>
    <cellStyle name="Обычный 4" xfId="5"/>
    <cellStyle name="Обычный 5" xfId="10"/>
    <cellStyle name="Обычный 5 2" xfId="23"/>
    <cellStyle name="Обычный 5 2 2" xfId="77"/>
    <cellStyle name="Обычный 5 2 2 2" xfId="154"/>
    <cellStyle name="Обычный 5 2 2 2 2" xfId="440"/>
    <cellStyle name="Обычный 5 2 2 2 3" xfId="610"/>
    <cellStyle name="Обычный 5 2 2 3" xfId="203"/>
    <cellStyle name="Обычный 5 2 2 3 2" xfId="441"/>
    <cellStyle name="Обычный 5 2 2 3 3" xfId="659"/>
    <cellStyle name="Обычный 5 2 2 4" xfId="439"/>
    <cellStyle name="Обычный 5 2 2 5" xfId="534"/>
    <cellStyle name="Обычный 5 2 3" xfId="55"/>
    <cellStyle name="Обычный 5 2 3 2" xfId="132"/>
    <cellStyle name="Обычный 5 2 3 2 2" xfId="443"/>
    <cellStyle name="Обычный 5 2 3 2 3" xfId="588"/>
    <cellStyle name="Обычный 5 2 3 3" xfId="442"/>
    <cellStyle name="Обычный 5 2 3 4" xfId="512"/>
    <cellStyle name="Обычный 5 2 4" xfId="105"/>
    <cellStyle name="Обычный 5 2 4 2" xfId="444"/>
    <cellStyle name="Обычный 5 2 4 3" xfId="561"/>
    <cellStyle name="Обычный 5 2 5" xfId="181"/>
    <cellStyle name="Обычный 5 2 5 2" xfId="445"/>
    <cellStyle name="Обычный 5 2 5 3" xfId="637"/>
    <cellStyle name="Обычный 5 2 6" xfId="230"/>
    <cellStyle name="Обычный 5 2 6 2" xfId="446"/>
    <cellStyle name="Обычный 5 2 6 3" xfId="686"/>
    <cellStyle name="Обычный 5 2 7" xfId="438"/>
    <cellStyle name="Обычный 5 2 8" xfId="485"/>
    <cellStyle name="Обычный 5 3" xfId="66"/>
    <cellStyle name="Обычный 5 3 2" xfId="143"/>
    <cellStyle name="Обычный 5 3 2 2" xfId="448"/>
    <cellStyle name="Обычный 5 3 2 3" xfId="599"/>
    <cellStyle name="Обычный 5 3 3" xfId="192"/>
    <cellStyle name="Обычный 5 3 3 2" xfId="449"/>
    <cellStyle name="Обычный 5 3 3 3" xfId="648"/>
    <cellStyle name="Обычный 5 3 4" xfId="447"/>
    <cellStyle name="Обычный 5 3 5" xfId="523"/>
    <cellStyle name="Обычный 5 4" xfId="42"/>
    <cellStyle name="Обычный 5 4 2" xfId="121"/>
    <cellStyle name="Обычный 5 4 2 2" xfId="451"/>
    <cellStyle name="Обычный 5 4 2 3" xfId="577"/>
    <cellStyle name="Обычный 5 4 3" xfId="450"/>
    <cellStyle name="Обычный 5 4 4" xfId="501"/>
    <cellStyle name="Обычный 5 5" xfId="94"/>
    <cellStyle name="Обычный 5 5 2" xfId="452"/>
    <cellStyle name="Обычный 5 5 3" xfId="550"/>
    <cellStyle name="Обычный 5 6" xfId="170"/>
    <cellStyle name="Обычный 5 6 2" xfId="453"/>
    <cellStyle name="Обычный 5 6 3" xfId="626"/>
    <cellStyle name="Обычный 5 7" xfId="219"/>
    <cellStyle name="Обычный 5 7 2" xfId="454"/>
    <cellStyle name="Обычный 5 7 3" xfId="675"/>
    <cellStyle name="Обычный 5 8" xfId="437"/>
    <cellStyle name="Обычный 5 9" xfId="474"/>
    <cellStyle name="Обычный 6" xfId="36"/>
    <cellStyle name="Обычный 6 2" xfId="455"/>
    <cellStyle name="Обычный 7" xfId="31"/>
    <cellStyle name="Обычный 7 2" xfId="85"/>
    <cellStyle name="Обычный 7 2 2" xfId="161"/>
    <cellStyle name="Обычный 7 2 2 2" xfId="458"/>
    <cellStyle name="Обычный 7 2 2 3" xfId="617"/>
    <cellStyle name="Обычный 7 2 3" xfId="457"/>
    <cellStyle name="Обычный 7 2 4" xfId="541"/>
    <cellStyle name="Обычный 7 3" xfId="112"/>
    <cellStyle name="Обычный 7 3 2" xfId="459"/>
    <cellStyle name="Обычный 7 3 3" xfId="568"/>
    <cellStyle name="Обычный 7 4" xfId="210"/>
    <cellStyle name="Обычный 7 4 2" xfId="460"/>
    <cellStyle name="Обычный 7 4 3" xfId="666"/>
    <cellStyle name="Обычный 7 5" xfId="456"/>
    <cellStyle name="Обычный 7 6" xfId="492"/>
    <cellStyle name="Финансовый 2" xfId="8"/>
    <cellStyle name="Финансовый 2 2" xfId="461"/>
    <cellStyle name="Финансовый 3" xfId="9"/>
    <cellStyle name="Финансовый 3 2" xfId="22"/>
    <cellStyle name="Финансовый 3 2 2" xfId="54"/>
    <cellStyle name="Финансовый 3 2 2 2" xfId="464"/>
    <cellStyle name="Финансовый 3 2 3" xfId="463"/>
    <cellStyle name="Финансовый 3 3" xfId="41"/>
    <cellStyle name="Финансовый 3 3 2" xfId="465"/>
    <cellStyle name="Финансовый 3 4" xfId="462"/>
    <cellStyle name="Финансовый 4" xfId="19"/>
    <cellStyle name="Финансовый 4 2" xfId="51"/>
    <cellStyle name="Финансовый 4 2 2" xfId="467"/>
    <cellStyle name="Финансовый 4 3" xfId="466"/>
    <cellStyle name="Финансовый 5" xfId="30"/>
    <cellStyle name="Финансовый 5 2" xfId="84"/>
    <cellStyle name="Финансовый 5 2 2" xfId="469"/>
    <cellStyle name="Финансовый 5 3" xfId="46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topLeftCell="A7" workbookViewId="0">
      <selection activeCell="C9" sqref="C9"/>
    </sheetView>
  </sheetViews>
  <sheetFormatPr defaultColWidth="9.140625" defaultRowHeight="15" x14ac:dyDescent="0.25"/>
  <cols>
    <col min="1" max="1" width="2.140625" style="1" customWidth="1"/>
    <col min="2" max="2" width="24.85546875" style="1" customWidth="1"/>
    <col min="3" max="3" width="12.140625" style="1" customWidth="1"/>
    <col min="4" max="5" width="9.140625" style="1"/>
    <col min="6" max="6" width="14.85546875" style="1" customWidth="1"/>
    <col min="7" max="7" width="11.5703125" style="1" customWidth="1"/>
    <col min="8" max="8" width="10" style="1" customWidth="1"/>
    <col min="9" max="16384" width="9.140625" style="1"/>
  </cols>
  <sheetData>
    <row r="1" spans="1:10" ht="18.75" x14ac:dyDescent="0.3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8.75" x14ac:dyDescent="0.3">
      <c r="A2" s="2"/>
      <c r="B2" s="2"/>
      <c r="C2" s="2"/>
      <c r="D2" s="2"/>
      <c r="E2" s="2" t="s">
        <v>0</v>
      </c>
      <c r="F2" s="2"/>
      <c r="G2" s="2"/>
      <c r="H2" s="2"/>
    </row>
    <row r="3" spans="1:10" ht="29.25" customHeight="1" x14ac:dyDescent="0.3">
      <c r="A3" s="2"/>
      <c r="B3" s="2"/>
      <c r="C3" s="2"/>
      <c r="D3" s="3" t="s">
        <v>90</v>
      </c>
      <c r="E3" s="3"/>
      <c r="F3" s="3"/>
      <c r="G3" s="3"/>
      <c r="H3" s="3"/>
    </row>
    <row r="4" spans="1:10" ht="18.75" x14ac:dyDescent="0.3">
      <c r="A4" s="2"/>
      <c r="B4" s="2"/>
      <c r="C4" s="2"/>
      <c r="D4" s="23" t="s">
        <v>1</v>
      </c>
      <c r="E4" s="2"/>
      <c r="F4" s="2"/>
      <c r="G4" s="2"/>
      <c r="H4" s="2"/>
    </row>
    <row r="5" spans="1:10" ht="22.5" customHeight="1" x14ac:dyDescent="0.3">
      <c r="A5" s="2"/>
      <c r="C5" s="2"/>
      <c r="D5" s="24" t="s">
        <v>98</v>
      </c>
      <c r="E5" s="3"/>
      <c r="F5" s="3"/>
      <c r="G5" s="3"/>
      <c r="H5" s="3"/>
    </row>
    <row r="6" spans="1:10" ht="24" customHeight="1" x14ac:dyDescent="0.3">
      <c r="A6" s="2"/>
      <c r="B6" s="2"/>
      <c r="C6" s="2"/>
      <c r="D6" s="4"/>
      <c r="E6" s="23" t="s">
        <v>2</v>
      </c>
      <c r="F6" s="2"/>
      <c r="G6" s="2"/>
      <c r="H6" s="2"/>
    </row>
    <row r="7" spans="1:10" ht="18.75" x14ac:dyDescent="0.3">
      <c r="A7" s="2"/>
      <c r="B7" s="2"/>
      <c r="C7" s="2"/>
      <c r="D7" s="2" t="s">
        <v>4</v>
      </c>
      <c r="E7" s="2"/>
      <c r="F7" s="2"/>
      <c r="G7" s="2"/>
      <c r="H7" s="2"/>
    </row>
    <row r="8" spans="1:10" ht="18.75" x14ac:dyDescent="0.3">
      <c r="A8" s="2"/>
      <c r="B8" s="2"/>
      <c r="C8" s="2"/>
      <c r="D8" s="2"/>
      <c r="E8" s="2"/>
      <c r="F8" s="2"/>
      <c r="G8" s="2"/>
      <c r="H8" s="2"/>
    </row>
    <row r="9" spans="1:10" ht="18.75" x14ac:dyDescent="0.3">
      <c r="A9" s="2"/>
      <c r="B9" s="2"/>
      <c r="C9" s="2"/>
      <c r="D9" s="2"/>
      <c r="G9" s="2"/>
      <c r="H9" s="2"/>
    </row>
    <row r="10" spans="1:10" ht="18.75" x14ac:dyDescent="0.3">
      <c r="A10" s="2"/>
      <c r="B10" s="37" t="s">
        <v>145</v>
      </c>
      <c r="D10" s="36"/>
      <c r="E10" s="36"/>
      <c r="F10" s="36"/>
      <c r="G10" s="36"/>
      <c r="H10" s="2"/>
      <c r="I10" s="2"/>
      <c r="J10" s="2"/>
    </row>
    <row r="11" spans="1:10" ht="18.75" x14ac:dyDescent="0.3">
      <c r="A11" s="2"/>
      <c r="C11" s="36" t="s">
        <v>146</v>
      </c>
      <c r="D11" s="36"/>
      <c r="E11" s="36"/>
      <c r="F11" s="36"/>
      <c r="G11" s="36"/>
      <c r="H11" s="2"/>
      <c r="I11" s="2"/>
      <c r="J11" s="2"/>
    </row>
    <row r="12" spans="1:10" ht="18.75" x14ac:dyDescent="0.3">
      <c r="A12" s="2"/>
      <c r="B12" s="2"/>
      <c r="C12" s="2"/>
      <c r="D12" s="2" t="s">
        <v>97</v>
      </c>
      <c r="E12" s="2"/>
      <c r="F12" s="2"/>
      <c r="G12" s="2"/>
      <c r="H12" s="2"/>
      <c r="I12" s="2"/>
      <c r="J12" s="2"/>
    </row>
    <row r="13" spans="1:10" ht="18.75" x14ac:dyDescent="0.3">
      <c r="A13" s="2"/>
      <c r="B13" s="2"/>
      <c r="C13" s="2"/>
      <c r="D13" s="2"/>
      <c r="E13" s="2"/>
      <c r="F13" s="2"/>
      <c r="I13" s="2"/>
      <c r="J13" s="2"/>
    </row>
    <row r="14" spans="1:10" ht="18.75" x14ac:dyDescent="0.3">
      <c r="A14" s="2"/>
      <c r="C14" s="2"/>
      <c r="D14" s="2"/>
      <c r="E14" s="2"/>
      <c r="F14" s="2"/>
      <c r="G14" s="2"/>
      <c r="H14" s="38" t="s">
        <v>7</v>
      </c>
      <c r="I14" s="2"/>
      <c r="J14" s="2"/>
    </row>
    <row r="15" spans="1:10" ht="27.75" customHeight="1" x14ac:dyDescent="0.3">
      <c r="A15" s="28"/>
      <c r="B15" s="29" t="s">
        <v>6</v>
      </c>
      <c r="C15" s="28"/>
      <c r="D15" s="28"/>
      <c r="E15" s="28"/>
      <c r="F15" s="28"/>
      <c r="G15" s="30" t="s">
        <v>8</v>
      </c>
      <c r="H15" s="31"/>
      <c r="I15" s="2"/>
      <c r="J15" s="2"/>
    </row>
    <row r="16" spans="1:10" ht="19.5" customHeight="1" x14ac:dyDescent="0.3">
      <c r="A16" s="2"/>
      <c r="B16" s="22" t="s">
        <v>3</v>
      </c>
      <c r="C16" s="2"/>
      <c r="D16" s="2"/>
      <c r="E16" s="2"/>
      <c r="F16" s="2"/>
      <c r="G16" s="20" t="s">
        <v>9</v>
      </c>
      <c r="H16" s="35"/>
      <c r="I16" s="2"/>
      <c r="J16" s="2"/>
    </row>
    <row r="17" spans="1:10" ht="13.5" customHeight="1" x14ac:dyDescent="0.3">
      <c r="A17" s="2"/>
      <c r="B17" s="22" t="s">
        <v>5</v>
      </c>
      <c r="C17" s="2"/>
      <c r="D17" s="25" t="s">
        <v>91</v>
      </c>
      <c r="E17" s="5"/>
      <c r="F17" s="5"/>
      <c r="H17" s="32"/>
      <c r="I17" s="2"/>
      <c r="J17" s="2"/>
    </row>
    <row r="18" spans="1:10" ht="21" customHeight="1" x14ac:dyDescent="0.3">
      <c r="A18" s="2"/>
      <c r="B18" s="2"/>
      <c r="C18" s="25" t="s">
        <v>93</v>
      </c>
      <c r="D18" s="25"/>
      <c r="E18" s="25"/>
      <c r="F18" s="25"/>
      <c r="G18" s="20" t="s">
        <v>10</v>
      </c>
      <c r="H18" s="35"/>
      <c r="I18" s="2"/>
      <c r="J18" s="2"/>
    </row>
    <row r="19" spans="1:10" ht="32.25" customHeight="1" x14ac:dyDescent="0.3">
      <c r="A19" s="2"/>
      <c r="B19" s="2"/>
      <c r="C19" s="25"/>
      <c r="D19" s="25"/>
      <c r="E19" s="25"/>
      <c r="F19" s="25"/>
      <c r="G19" s="20" t="s">
        <v>9</v>
      </c>
      <c r="H19" s="21"/>
      <c r="I19" s="2"/>
      <c r="J19" s="2"/>
    </row>
    <row r="20" spans="1:10" ht="14.25" customHeight="1" x14ac:dyDescent="0.3">
      <c r="A20" s="2"/>
      <c r="B20" s="22" t="s">
        <v>92</v>
      </c>
      <c r="C20" s="25" t="s">
        <v>129</v>
      </c>
      <c r="D20" s="25"/>
      <c r="E20" s="25"/>
      <c r="F20" s="26"/>
      <c r="G20" s="184" t="s">
        <v>11</v>
      </c>
      <c r="H20" s="182"/>
      <c r="I20" s="2"/>
      <c r="J20" s="2"/>
    </row>
    <row r="21" spans="1:10" ht="12.75" customHeight="1" x14ac:dyDescent="0.3">
      <c r="A21" s="2"/>
      <c r="B21" s="25" t="s">
        <v>130</v>
      </c>
      <c r="C21" s="26"/>
      <c r="D21" s="26"/>
      <c r="E21" s="26"/>
      <c r="F21" s="26"/>
      <c r="G21" s="184"/>
      <c r="H21" s="183"/>
      <c r="I21" s="2"/>
      <c r="J21" s="2"/>
    </row>
    <row r="22" spans="1:10" ht="13.5" customHeight="1" x14ac:dyDescent="0.3">
      <c r="A22" s="2"/>
      <c r="B22" s="25" t="s">
        <v>132</v>
      </c>
      <c r="C22" s="27"/>
      <c r="D22" s="27"/>
      <c r="E22" s="27"/>
      <c r="F22" s="27"/>
      <c r="G22" s="184" t="s">
        <v>12</v>
      </c>
      <c r="H22" s="182"/>
      <c r="I22" s="2"/>
      <c r="J22" s="2"/>
    </row>
    <row r="23" spans="1:10" ht="13.5" customHeight="1" x14ac:dyDescent="0.3">
      <c r="A23" s="2"/>
      <c r="B23" s="79" t="s">
        <v>131</v>
      </c>
      <c r="C23" s="27"/>
      <c r="D23" s="27"/>
      <c r="E23" s="27"/>
      <c r="F23" s="27"/>
      <c r="G23" s="184"/>
      <c r="H23" s="183"/>
      <c r="I23" s="2"/>
      <c r="J23" s="2"/>
    </row>
    <row r="24" spans="1:10" ht="30.75" customHeight="1" x14ac:dyDescent="0.3">
      <c r="A24" s="2"/>
      <c r="B24" s="22" t="s">
        <v>13</v>
      </c>
      <c r="C24" s="2"/>
      <c r="D24" s="2"/>
      <c r="E24" s="2"/>
      <c r="F24" s="2"/>
      <c r="G24" s="20" t="s">
        <v>14</v>
      </c>
      <c r="H24" s="21">
        <v>383</v>
      </c>
      <c r="I24" s="2"/>
      <c r="J24" s="2"/>
    </row>
    <row r="25" spans="1:10" ht="18.75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8.75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8.75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8.75" x14ac:dyDescent="0.3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8.75" x14ac:dyDescent="0.3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8.75" x14ac:dyDescent="0.3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8.75" x14ac:dyDescent="0.3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8.75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8.7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8.7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8.75" x14ac:dyDescent="0.3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8.7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8.7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8.7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8.7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8.7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8.7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8.7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8.7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8.7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8.7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8.7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8.7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.7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8.7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8.7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8.7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8.7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8.7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8.7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8.7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8.7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8.7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8.7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8.7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8.7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8.7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8.7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8.7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8.7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8.7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8.7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8.7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8.7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8.7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8.7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8.7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8.7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8.7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8.7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8.7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8.7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8.7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8.7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8.7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8.7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8.7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8.7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8.7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8.7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8.7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8.7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8.7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8.7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8.7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8.7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8.7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8.7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8.7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8.7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8.7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8.7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8.7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8.7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8.7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8.7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8.7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8.7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8.7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8.7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8.7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8.7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8.7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8.7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8.7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8.7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8.7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8.7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8.7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8.7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8.7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8.7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8.7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8.7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8.7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8.7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8.7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8.7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8.7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8.7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8.7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8.7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8.7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8.7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8.7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8.7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8.7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8.7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8.7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8.7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8.7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8.7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8.7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8.7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8.7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8.75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8.75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8.75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8.75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8.75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8.75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8.75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8.75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8.75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8.75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8.75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8.75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8.75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8.75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8.75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8.75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8.75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8.75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8.75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8.75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8.75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8.75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8.75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8.75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8.75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8.75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8.75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8.75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8.75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8.75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8.75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8.75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8.75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8.75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8.75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8.75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8.75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8.75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8.75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8.75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8.75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8.75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8.75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8.75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8.75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8.75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8.75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8.75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8.75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8.75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8.75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8.75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8.75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8.75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8.75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8.75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8.75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8.75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8.75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8.75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8.75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8.75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8.75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8.75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</row>
  </sheetData>
  <mergeCells count="4">
    <mergeCell ref="H20:H21"/>
    <mergeCell ref="H22:H23"/>
    <mergeCell ref="G20:G21"/>
    <mergeCell ref="G22:G23"/>
  </mergeCells>
  <pageMargins left="0.70866141732283472" right="0" top="0.55118110236220474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2"/>
  <sheetViews>
    <sheetView tabSelected="1" topLeftCell="D1" zoomScale="76" zoomScaleNormal="76" workbookViewId="0">
      <selection activeCell="K21" sqref="K21"/>
    </sheetView>
  </sheetViews>
  <sheetFormatPr defaultColWidth="8.85546875" defaultRowHeight="15" outlineLevelRow="1" x14ac:dyDescent="0.25"/>
  <cols>
    <col min="1" max="1" width="77.28515625" style="116" customWidth="1"/>
    <col min="2" max="2" width="8.85546875" style="116" customWidth="1"/>
    <col min="3" max="3" width="12.140625" style="116" customWidth="1"/>
    <col min="4" max="4" width="8.85546875" style="110" customWidth="1"/>
    <col min="5" max="5" width="18.140625" style="116" customWidth="1"/>
    <col min="6" max="7" width="17.85546875" style="116" customWidth="1"/>
    <col min="8" max="8" width="13.7109375" style="158" customWidth="1"/>
    <col min="9" max="9" width="17.5703125" style="158" customWidth="1"/>
    <col min="10" max="10" width="13.7109375" style="158" customWidth="1"/>
    <col min="11" max="11" width="19.7109375" style="158" customWidth="1"/>
    <col min="12" max="12" width="13.7109375" style="158" customWidth="1"/>
    <col min="13" max="13" width="17" style="158" customWidth="1"/>
    <col min="14" max="14" width="13.7109375" style="158" customWidth="1"/>
    <col min="15" max="15" width="16.85546875" style="158" customWidth="1"/>
    <col min="16" max="16" width="13.7109375" style="158" customWidth="1"/>
    <col min="17" max="17" width="18" style="158" customWidth="1"/>
    <col min="18" max="18" width="13.7109375" style="158" customWidth="1"/>
    <col min="19" max="19" width="16.85546875" style="158" customWidth="1"/>
    <col min="20" max="16384" width="8.85546875" style="116"/>
  </cols>
  <sheetData>
    <row r="1" spans="1:19" s="110" customFormat="1" ht="18.75" customHeight="1" x14ac:dyDescent="0.25">
      <c r="A1" s="198" t="s">
        <v>15</v>
      </c>
      <c r="B1" s="198" t="s">
        <v>16</v>
      </c>
      <c r="C1" s="199" t="s">
        <v>147</v>
      </c>
      <c r="D1" s="199" t="s">
        <v>46</v>
      </c>
      <c r="E1" s="198" t="s">
        <v>17</v>
      </c>
      <c r="F1" s="198"/>
      <c r="G1" s="198"/>
      <c r="H1" s="191" t="s">
        <v>17</v>
      </c>
      <c r="I1" s="191"/>
      <c r="J1" s="191"/>
      <c r="K1" s="191"/>
      <c r="L1" s="191" t="s">
        <v>17</v>
      </c>
      <c r="M1" s="191"/>
      <c r="N1" s="191"/>
      <c r="O1" s="191"/>
      <c r="P1" s="191" t="s">
        <v>17</v>
      </c>
      <c r="Q1" s="191"/>
      <c r="R1" s="191"/>
      <c r="S1" s="191"/>
    </row>
    <row r="2" spans="1:19" s="110" customFormat="1" ht="27" customHeight="1" x14ac:dyDescent="0.25">
      <c r="A2" s="198"/>
      <c r="B2" s="198"/>
      <c r="C2" s="199"/>
      <c r="D2" s="199"/>
      <c r="E2" s="192" t="s">
        <v>140</v>
      </c>
      <c r="F2" s="192" t="s">
        <v>141</v>
      </c>
      <c r="G2" s="192" t="s">
        <v>144</v>
      </c>
      <c r="H2" s="195" t="s">
        <v>140</v>
      </c>
      <c r="I2" s="196"/>
      <c r="J2" s="196"/>
      <c r="K2" s="197"/>
      <c r="L2" s="195" t="s">
        <v>141</v>
      </c>
      <c r="M2" s="196"/>
      <c r="N2" s="196"/>
      <c r="O2" s="197"/>
      <c r="P2" s="195" t="s">
        <v>142</v>
      </c>
      <c r="Q2" s="196"/>
      <c r="R2" s="196"/>
      <c r="S2" s="197"/>
    </row>
    <row r="3" spans="1:19" s="110" customFormat="1" ht="117" customHeight="1" x14ac:dyDescent="0.25">
      <c r="A3" s="198"/>
      <c r="B3" s="198"/>
      <c r="C3" s="199"/>
      <c r="D3" s="199"/>
      <c r="E3" s="193"/>
      <c r="F3" s="193"/>
      <c r="G3" s="193"/>
      <c r="H3" s="195" t="s">
        <v>106</v>
      </c>
      <c r="I3" s="197"/>
      <c r="J3" s="195" t="s">
        <v>107</v>
      </c>
      <c r="K3" s="197"/>
      <c r="L3" s="195" t="s">
        <v>106</v>
      </c>
      <c r="M3" s="197"/>
      <c r="N3" s="195" t="s">
        <v>107</v>
      </c>
      <c r="O3" s="197"/>
      <c r="P3" s="195" t="s">
        <v>106</v>
      </c>
      <c r="Q3" s="197"/>
      <c r="R3" s="195" t="s">
        <v>107</v>
      </c>
      <c r="S3" s="197"/>
    </row>
    <row r="4" spans="1:19" s="110" customFormat="1" ht="19.5" customHeight="1" x14ac:dyDescent="0.25">
      <c r="A4" s="198"/>
      <c r="B4" s="198"/>
      <c r="C4" s="199"/>
      <c r="D4" s="199"/>
      <c r="E4" s="194"/>
      <c r="F4" s="194"/>
      <c r="G4" s="194"/>
      <c r="H4" s="108" t="s">
        <v>104</v>
      </c>
      <c r="I4" s="108" t="s">
        <v>105</v>
      </c>
      <c r="J4" s="175">
        <f>J6+J8-J54+J110</f>
        <v>0</v>
      </c>
      <c r="K4" s="175">
        <f>K6+K8-K54+K110</f>
        <v>-1760373.5</v>
      </c>
      <c r="L4" s="108" t="s">
        <v>104</v>
      </c>
      <c r="M4" s="108" t="s">
        <v>105</v>
      </c>
      <c r="N4" s="108" t="s">
        <v>104</v>
      </c>
      <c r="O4" s="108" t="s">
        <v>105</v>
      </c>
      <c r="P4" s="108" t="s">
        <v>104</v>
      </c>
      <c r="Q4" s="108" t="s">
        <v>105</v>
      </c>
      <c r="R4" s="108" t="s">
        <v>104</v>
      </c>
      <c r="S4" s="108" t="s">
        <v>105</v>
      </c>
    </row>
    <row r="5" spans="1:19" s="110" customFormat="1" x14ac:dyDescent="0.25">
      <c r="A5" s="109">
        <v>1</v>
      </c>
      <c r="B5" s="109">
        <v>2</v>
      </c>
      <c r="C5" s="109">
        <v>3</v>
      </c>
      <c r="D5" s="109">
        <v>4</v>
      </c>
      <c r="E5" s="174">
        <v>5</v>
      </c>
      <c r="F5" s="174">
        <v>6</v>
      </c>
      <c r="G5" s="174">
        <v>7</v>
      </c>
      <c r="H5" s="108" t="s">
        <v>109</v>
      </c>
      <c r="I5" s="108" t="s">
        <v>110</v>
      </c>
      <c r="J5" s="108" t="s">
        <v>111</v>
      </c>
      <c r="K5" s="108" t="s">
        <v>112</v>
      </c>
      <c r="L5" s="108" t="s">
        <v>113</v>
      </c>
      <c r="M5" s="108" t="s">
        <v>114</v>
      </c>
      <c r="N5" s="108" t="s">
        <v>115</v>
      </c>
      <c r="O5" s="108" t="s">
        <v>116</v>
      </c>
      <c r="P5" s="108" t="s">
        <v>117</v>
      </c>
      <c r="Q5" s="108" t="s">
        <v>118</v>
      </c>
      <c r="R5" s="108" t="s">
        <v>119</v>
      </c>
      <c r="S5" s="108" t="s">
        <v>120</v>
      </c>
    </row>
    <row r="6" spans="1:19" x14ac:dyDescent="0.25">
      <c r="A6" s="112" t="s">
        <v>148</v>
      </c>
      <c r="B6" s="113" t="s">
        <v>149</v>
      </c>
      <c r="C6" s="114" t="s">
        <v>47</v>
      </c>
      <c r="D6" s="109" t="s">
        <v>18</v>
      </c>
      <c r="E6" s="115">
        <f t="shared" ref="E6:E7" si="0">H6+I6+J6+K6</f>
        <v>783506.31</v>
      </c>
      <c r="F6" s="115">
        <f t="shared" ref="F6:F7" si="1">L6+M6+N6+O6</f>
        <v>215646.92</v>
      </c>
      <c r="G6" s="115">
        <f t="shared" ref="G6:G7" si="2">P6+Q6+R6+S6</f>
        <v>215789.91999999993</v>
      </c>
      <c r="H6" s="97"/>
      <c r="I6" s="97"/>
      <c r="J6" s="97"/>
      <c r="K6" s="97">
        <v>783506.31</v>
      </c>
      <c r="L6" s="97">
        <f>H7</f>
        <v>0</v>
      </c>
      <c r="M6" s="97">
        <f>I7</f>
        <v>0</v>
      </c>
      <c r="N6" s="97">
        <f>J7</f>
        <v>0</v>
      </c>
      <c r="O6" s="97">
        <f>K7</f>
        <v>215646.92</v>
      </c>
      <c r="P6" s="97">
        <f>L7</f>
        <v>0</v>
      </c>
      <c r="Q6" s="97">
        <f t="shared" ref="Q6:S6" si="3">M7</f>
        <v>0</v>
      </c>
      <c r="R6" s="97">
        <f t="shared" si="3"/>
        <v>0</v>
      </c>
      <c r="S6" s="97">
        <f t="shared" si="3"/>
        <v>215789.91999999993</v>
      </c>
    </row>
    <row r="7" spans="1:19" x14ac:dyDescent="0.25">
      <c r="A7" s="112" t="s">
        <v>45</v>
      </c>
      <c r="B7" s="117" t="s">
        <v>150</v>
      </c>
      <c r="C7" s="118" t="s">
        <v>47</v>
      </c>
      <c r="D7" s="109" t="s">
        <v>18</v>
      </c>
      <c r="E7" s="115">
        <f t="shared" si="0"/>
        <v>215646.92</v>
      </c>
      <c r="F7" s="115">
        <f t="shared" si="1"/>
        <v>215789.91999999993</v>
      </c>
      <c r="G7" s="115">
        <f t="shared" si="2"/>
        <v>216187.91999999993</v>
      </c>
      <c r="H7" s="96">
        <f>H6+H8-H54+H110-H115</f>
        <v>0</v>
      </c>
      <c r="I7" s="96">
        <f t="shared" ref="I7:S7" si="4">I6+I8-I54+I110-I115</f>
        <v>0</v>
      </c>
      <c r="J7" s="96">
        <f t="shared" si="4"/>
        <v>0</v>
      </c>
      <c r="K7" s="96">
        <f>K6+K8+K51-K54+K110-K115</f>
        <v>215646.92</v>
      </c>
      <c r="L7" s="96">
        <f t="shared" si="4"/>
        <v>0</v>
      </c>
      <c r="M7" s="96">
        <f t="shared" si="4"/>
        <v>0</v>
      </c>
      <c r="N7" s="96">
        <f t="shared" si="4"/>
        <v>0</v>
      </c>
      <c r="O7" s="96">
        <f t="shared" si="4"/>
        <v>215789.91999999993</v>
      </c>
      <c r="P7" s="96">
        <f t="shared" si="4"/>
        <v>0</v>
      </c>
      <c r="Q7" s="96">
        <f t="shared" si="4"/>
        <v>0</v>
      </c>
      <c r="R7" s="96">
        <f t="shared" si="4"/>
        <v>0</v>
      </c>
      <c r="S7" s="96">
        <f t="shared" si="4"/>
        <v>216187.91999999993</v>
      </c>
    </row>
    <row r="8" spans="1:19" s="125" customFormat="1" ht="17.25" x14ac:dyDescent="0.3">
      <c r="A8" s="119" t="s">
        <v>151</v>
      </c>
      <c r="B8" s="120" t="s">
        <v>152</v>
      </c>
      <c r="C8" s="121" t="s">
        <v>47</v>
      </c>
      <c r="D8" s="122"/>
      <c r="E8" s="123">
        <f t="shared" ref="E8:S8" si="5">E10+E11+E29+E35+E34+E28</f>
        <v>35564947.939999998</v>
      </c>
      <c r="F8" s="123">
        <f t="shared" si="5"/>
        <v>37150540</v>
      </c>
      <c r="G8" s="123">
        <f t="shared" si="5"/>
        <v>37967190</v>
      </c>
      <c r="H8" s="124">
        <f t="shared" si="5"/>
        <v>0</v>
      </c>
      <c r="I8" s="124">
        <f t="shared" si="5"/>
        <v>24689384</v>
      </c>
      <c r="J8" s="124">
        <f t="shared" si="5"/>
        <v>0</v>
      </c>
      <c r="K8" s="124">
        <f t="shared" si="5"/>
        <v>10875563.940000001</v>
      </c>
      <c r="L8" s="124">
        <f t="shared" si="5"/>
        <v>0</v>
      </c>
      <c r="M8" s="124">
        <f t="shared" si="5"/>
        <v>25050540</v>
      </c>
      <c r="N8" s="124">
        <f t="shared" si="5"/>
        <v>0</v>
      </c>
      <c r="O8" s="124">
        <f t="shared" si="5"/>
        <v>12100000</v>
      </c>
      <c r="P8" s="124">
        <f t="shared" si="5"/>
        <v>0</v>
      </c>
      <c r="Q8" s="124">
        <f t="shared" si="5"/>
        <v>25867190</v>
      </c>
      <c r="R8" s="124">
        <f t="shared" si="5"/>
        <v>0</v>
      </c>
      <c r="S8" s="124">
        <f t="shared" si="5"/>
        <v>12100000</v>
      </c>
    </row>
    <row r="9" spans="1:19" x14ac:dyDescent="0.25">
      <c r="A9" s="126" t="s">
        <v>19</v>
      </c>
      <c r="B9" s="185" t="s">
        <v>153</v>
      </c>
      <c r="C9" s="187" t="s">
        <v>154</v>
      </c>
      <c r="D9" s="109"/>
      <c r="E9" s="127"/>
      <c r="F9" s="127"/>
      <c r="G9" s="12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19" s="132" customFormat="1" x14ac:dyDescent="0.25">
      <c r="A10" s="128" t="s">
        <v>155</v>
      </c>
      <c r="B10" s="186"/>
      <c r="C10" s="188"/>
      <c r="D10" s="129"/>
      <c r="E10" s="130">
        <f>H10+I10+J10+K10</f>
        <v>22550.959999999999</v>
      </c>
      <c r="F10" s="130">
        <f>L10+M10+N10+O10</f>
        <v>0</v>
      </c>
      <c r="G10" s="130">
        <f t="shared" ref="G10:G11" si="6">P10+Q10+R10+S10</f>
        <v>0</v>
      </c>
      <c r="H10" s="131"/>
      <c r="I10" s="131"/>
      <c r="J10" s="131"/>
      <c r="K10" s="131">
        <v>22550.959999999999</v>
      </c>
      <c r="L10" s="131"/>
      <c r="M10" s="131"/>
      <c r="N10" s="131"/>
      <c r="O10" s="131"/>
      <c r="P10" s="131"/>
      <c r="Q10" s="131"/>
      <c r="R10" s="131"/>
      <c r="S10" s="131"/>
    </row>
    <row r="11" spans="1:19" s="132" customFormat="1" x14ac:dyDescent="0.25">
      <c r="A11" s="128" t="s">
        <v>20</v>
      </c>
      <c r="B11" s="133" t="s">
        <v>156</v>
      </c>
      <c r="C11" s="134" t="s">
        <v>157</v>
      </c>
      <c r="D11" s="129"/>
      <c r="E11" s="130">
        <f>H11+I11+J11+K11</f>
        <v>28860076.07</v>
      </c>
      <c r="F11" s="130">
        <f t="shared" ref="F11" si="7">L11+M11+N11+O11</f>
        <v>31215180</v>
      </c>
      <c r="G11" s="130">
        <f t="shared" si="6"/>
        <v>31857330</v>
      </c>
      <c r="H11" s="135">
        <f>H13+H18+H28</f>
        <v>0</v>
      </c>
      <c r="I11" s="135">
        <f>I13+I18</f>
        <v>19733050</v>
      </c>
      <c r="J11" s="135">
        <f t="shared" ref="J11:S11" si="8">J13+J18+J28</f>
        <v>0</v>
      </c>
      <c r="K11" s="135">
        <f>K13+K18</f>
        <v>9127026.0700000003</v>
      </c>
      <c r="L11" s="135">
        <f t="shared" si="8"/>
        <v>0</v>
      </c>
      <c r="M11" s="135">
        <f t="shared" si="8"/>
        <v>20689180</v>
      </c>
      <c r="N11" s="135">
        <f t="shared" si="8"/>
        <v>0</v>
      </c>
      <c r="O11" s="135">
        <f t="shared" si="8"/>
        <v>10526000</v>
      </c>
      <c r="P11" s="135">
        <f t="shared" si="8"/>
        <v>0</v>
      </c>
      <c r="Q11" s="135">
        <f t="shared" si="8"/>
        <v>21331330</v>
      </c>
      <c r="R11" s="135">
        <f t="shared" si="8"/>
        <v>0</v>
      </c>
      <c r="S11" s="135">
        <f t="shared" si="8"/>
        <v>10526000</v>
      </c>
    </row>
    <row r="12" spans="1:19" x14ac:dyDescent="0.25">
      <c r="A12" s="136" t="s">
        <v>25</v>
      </c>
      <c r="B12" s="185" t="s">
        <v>158</v>
      </c>
      <c r="C12" s="187" t="s">
        <v>157</v>
      </c>
      <c r="D12" s="109"/>
      <c r="E12" s="115"/>
      <c r="F12" s="115"/>
      <c r="G12" s="115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</row>
    <row r="13" spans="1:19" ht="26.25" x14ac:dyDescent="0.25">
      <c r="A13" s="137" t="s">
        <v>159</v>
      </c>
      <c r="B13" s="189"/>
      <c r="C13" s="190"/>
      <c r="D13" s="109"/>
      <c r="E13" s="115">
        <f>H13+I13+J13+K13</f>
        <v>19733050</v>
      </c>
      <c r="F13" s="115">
        <f>L13+M13+N13+O13</f>
        <v>20689180</v>
      </c>
      <c r="G13" s="115">
        <f>P13+Q13+R13+S13</f>
        <v>21331330</v>
      </c>
      <c r="H13" s="96">
        <f>SUM(H16:H17)</f>
        <v>0</v>
      </c>
      <c r="I13" s="96">
        <f t="shared" ref="I13:S13" si="9">SUM(I16:I17)</f>
        <v>19733050</v>
      </c>
      <c r="J13" s="96">
        <f t="shared" si="9"/>
        <v>0</v>
      </c>
      <c r="K13" s="96">
        <f t="shared" si="9"/>
        <v>0</v>
      </c>
      <c r="L13" s="96">
        <f t="shared" si="9"/>
        <v>0</v>
      </c>
      <c r="M13" s="96">
        <f t="shared" si="9"/>
        <v>20689180</v>
      </c>
      <c r="N13" s="96">
        <f t="shared" si="9"/>
        <v>0</v>
      </c>
      <c r="O13" s="96">
        <f t="shared" si="9"/>
        <v>0</v>
      </c>
      <c r="P13" s="96">
        <f t="shared" si="9"/>
        <v>0</v>
      </c>
      <c r="Q13" s="96">
        <f t="shared" si="9"/>
        <v>21331330</v>
      </c>
      <c r="R13" s="96">
        <f t="shared" si="9"/>
        <v>0</v>
      </c>
      <c r="S13" s="96">
        <f t="shared" si="9"/>
        <v>0</v>
      </c>
    </row>
    <row r="14" spans="1:19" ht="27" hidden="1" customHeight="1" x14ac:dyDescent="0.25">
      <c r="A14" s="137" t="s">
        <v>160</v>
      </c>
      <c r="B14" s="185" t="s">
        <v>161</v>
      </c>
      <c r="C14" s="187" t="s">
        <v>157</v>
      </c>
      <c r="D14" s="109"/>
      <c r="E14" s="115">
        <f t="shared" ref="E14:E48" si="10">H14+I14+J14+K14</f>
        <v>0</v>
      </c>
      <c r="F14" s="115">
        <f t="shared" ref="F14:F46" si="11">L14+M14+N14+O14</f>
        <v>0</v>
      </c>
      <c r="G14" s="115">
        <f t="shared" ref="G14:G48" si="12">P14+Q14+R14+S14</f>
        <v>0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</row>
    <row r="15" spans="1:19" ht="19.149999999999999" hidden="1" customHeight="1" x14ac:dyDescent="0.25">
      <c r="A15" s="137" t="s">
        <v>162</v>
      </c>
      <c r="B15" s="186"/>
      <c r="C15" s="188"/>
      <c r="D15" s="109"/>
      <c r="E15" s="115">
        <f t="shared" si="10"/>
        <v>0</v>
      </c>
      <c r="F15" s="115">
        <f t="shared" si="11"/>
        <v>0</v>
      </c>
      <c r="G15" s="115">
        <f t="shared" si="12"/>
        <v>0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</row>
    <row r="16" spans="1:19" s="110" customFormat="1" outlineLevel="1" x14ac:dyDescent="0.25">
      <c r="A16" s="138" t="s">
        <v>125</v>
      </c>
      <c r="B16" s="139"/>
      <c r="C16" s="139"/>
      <c r="D16" s="139"/>
      <c r="E16" s="115">
        <f t="shared" si="10"/>
        <v>19733050</v>
      </c>
      <c r="F16" s="115">
        <f t="shared" si="11"/>
        <v>20689180</v>
      </c>
      <c r="G16" s="115">
        <f t="shared" si="12"/>
        <v>21331330</v>
      </c>
      <c r="H16" s="95"/>
      <c r="I16" s="95">
        <v>19733050</v>
      </c>
      <c r="J16" s="95"/>
      <c r="K16" s="95"/>
      <c r="L16" s="95"/>
      <c r="M16" s="95">
        <v>20689180</v>
      </c>
      <c r="N16" s="95"/>
      <c r="O16" s="95"/>
      <c r="P16" s="95"/>
      <c r="Q16" s="95">
        <v>21331330</v>
      </c>
      <c r="R16" s="95"/>
      <c r="S16" s="95"/>
    </row>
    <row r="17" spans="1:19" s="110" customFormat="1" ht="30" outlineLevel="1" x14ac:dyDescent="0.25">
      <c r="A17" s="138" t="s">
        <v>126</v>
      </c>
      <c r="B17" s="139"/>
      <c r="C17" s="139"/>
      <c r="D17" s="139"/>
      <c r="E17" s="115">
        <f t="shared" si="10"/>
        <v>0</v>
      </c>
      <c r="F17" s="115">
        <f t="shared" si="11"/>
        <v>0</v>
      </c>
      <c r="G17" s="115">
        <f t="shared" si="12"/>
        <v>0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</row>
    <row r="18" spans="1:19" x14ac:dyDescent="0.25">
      <c r="A18" s="136" t="s">
        <v>163</v>
      </c>
      <c r="B18" s="117" t="s">
        <v>164</v>
      </c>
      <c r="C18" s="118" t="s">
        <v>157</v>
      </c>
      <c r="D18" s="109"/>
      <c r="E18" s="115">
        <f t="shared" si="10"/>
        <v>9127026.0700000003</v>
      </c>
      <c r="F18" s="115">
        <f t="shared" si="11"/>
        <v>10526000</v>
      </c>
      <c r="G18" s="115">
        <f t="shared" si="12"/>
        <v>10526000</v>
      </c>
      <c r="H18" s="97">
        <f>SUM(H19:H27)</f>
        <v>0</v>
      </c>
      <c r="I18" s="97">
        <f t="shared" ref="I18:S18" si="13">SUM(I19:I27)</f>
        <v>0</v>
      </c>
      <c r="J18" s="97">
        <f t="shared" si="13"/>
        <v>0</v>
      </c>
      <c r="K18" s="97">
        <f t="shared" si="13"/>
        <v>9127026.0700000003</v>
      </c>
      <c r="L18" s="97">
        <f t="shared" si="13"/>
        <v>0</v>
      </c>
      <c r="M18" s="97">
        <f t="shared" si="13"/>
        <v>0</v>
      </c>
      <c r="N18" s="97">
        <f t="shared" si="13"/>
        <v>0</v>
      </c>
      <c r="O18" s="97">
        <f t="shared" si="13"/>
        <v>10526000</v>
      </c>
      <c r="P18" s="97">
        <f t="shared" si="13"/>
        <v>0</v>
      </c>
      <c r="Q18" s="97">
        <f t="shared" si="13"/>
        <v>0</v>
      </c>
      <c r="R18" s="97">
        <f t="shared" si="13"/>
        <v>0</v>
      </c>
      <c r="S18" s="97">
        <f t="shared" si="13"/>
        <v>10526000</v>
      </c>
    </row>
    <row r="19" spans="1:19" s="110" customFormat="1" ht="24" customHeight="1" outlineLevel="1" x14ac:dyDescent="0.25">
      <c r="A19" s="140" t="s">
        <v>99</v>
      </c>
      <c r="B19" s="141">
        <v>1231</v>
      </c>
      <c r="C19" s="141">
        <v>130</v>
      </c>
      <c r="D19" s="141"/>
      <c r="E19" s="115">
        <f t="shared" si="10"/>
        <v>8720958.4000000004</v>
      </c>
      <c r="F19" s="115">
        <f t="shared" si="11"/>
        <v>9966000</v>
      </c>
      <c r="G19" s="115">
        <f t="shared" si="12"/>
        <v>9966000</v>
      </c>
      <c r="H19" s="95"/>
      <c r="I19" s="95"/>
      <c r="J19" s="95"/>
      <c r="K19" s="95">
        <v>8720958.4000000004</v>
      </c>
      <c r="L19" s="95"/>
      <c r="M19" s="95"/>
      <c r="N19" s="95"/>
      <c r="O19" s="95">
        <v>9966000</v>
      </c>
      <c r="P19" s="95"/>
      <c r="Q19" s="95"/>
      <c r="R19" s="95"/>
      <c r="S19" s="95">
        <v>9966000</v>
      </c>
    </row>
    <row r="20" spans="1:19" s="110" customFormat="1" ht="15" customHeight="1" outlineLevel="1" x14ac:dyDescent="0.25">
      <c r="A20" s="179" t="s">
        <v>345</v>
      </c>
      <c r="B20" s="141"/>
      <c r="C20" s="141"/>
      <c r="D20" s="141"/>
      <c r="E20" s="115">
        <f t="shared" ref="E20" si="14">H20+I20+J20+K20</f>
        <v>0</v>
      </c>
      <c r="F20" s="115">
        <f t="shared" ref="F20" si="15">L20+M20+N20+O20</f>
        <v>0</v>
      </c>
      <c r="G20" s="115">
        <f t="shared" ref="G20" si="16">P20+Q20+R20+S20</f>
        <v>0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</row>
    <row r="21" spans="1:19" s="110" customFormat="1" ht="33.75" customHeight="1" outlineLevel="1" x14ac:dyDescent="0.25">
      <c r="A21" s="140" t="s">
        <v>100</v>
      </c>
      <c r="B21" s="141">
        <v>1232</v>
      </c>
      <c r="C21" s="141">
        <v>130</v>
      </c>
      <c r="D21" s="141"/>
      <c r="E21" s="115">
        <f t="shared" si="10"/>
        <v>0</v>
      </c>
      <c r="F21" s="115">
        <f t="shared" si="11"/>
        <v>0</v>
      </c>
      <c r="G21" s="115">
        <f t="shared" si="12"/>
        <v>0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</row>
    <row r="22" spans="1:19" s="110" customFormat="1" ht="15" customHeight="1" outlineLevel="1" x14ac:dyDescent="0.25">
      <c r="A22" s="179" t="s">
        <v>340</v>
      </c>
      <c r="B22" s="141"/>
      <c r="C22" s="141"/>
      <c r="D22" s="141"/>
      <c r="E22" s="115">
        <f t="shared" ref="E22:E24" si="17">H22+I22+J22+K22</f>
        <v>0</v>
      </c>
      <c r="F22" s="115">
        <f t="shared" ref="F22:F24" si="18">L22+M22+N22+O22</f>
        <v>0</v>
      </c>
      <c r="G22" s="115">
        <f t="shared" ref="G22:G24" si="19">P22+Q22+R22+S22</f>
        <v>0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</row>
    <row r="23" spans="1:19" s="110" customFormat="1" ht="15" customHeight="1" outlineLevel="1" x14ac:dyDescent="0.25">
      <c r="A23" s="179" t="s">
        <v>341</v>
      </c>
      <c r="B23" s="141"/>
      <c r="C23" s="141"/>
      <c r="D23" s="141"/>
      <c r="E23" s="115">
        <f t="shared" si="17"/>
        <v>0</v>
      </c>
      <c r="F23" s="115">
        <f t="shared" si="18"/>
        <v>0</v>
      </c>
      <c r="G23" s="115">
        <f t="shared" si="19"/>
        <v>0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</row>
    <row r="24" spans="1:19" s="110" customFormat="1" ht="15" customHeight="1" outlineLevel="1" x14ac:dyDescent="0.25">
      <c r="A24" s="179" t="s">
        <v>342</v>
      </c>
      <c r="B24" s="141"/>
      <c r="C24" s="141"/>
      <c r="D24" s="141"/>
      <c r="E24" s="115">
        <f t="shared" si="17"/>
        <v>0</v>
      </c>
      <c r="F24" s="115">
        <f t="shared" si="18"/>
        <v>0</v>
      </c>
      <c r="G24" s="115">
        <f t="shared" si="19"/>
        <v>0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</row>
    <row r="25" spans="1:19" s="110" customFormat="1" ht="72.75" customHeight="1" outlineLevel="1" x14ac:dyDescent="0.25">
      <c r="A25" s="140" t="s">
        <v>101</v>
      </c>
      <c r="B25" s="141">
        <v>1233</v>
      </c>
      <c r="C25" s="141">
        <v>130</v>
      </c>
      <c r="D25" s="141"/>
      <c r="E25" s="115">
        <f t="shared" si="10"/>
        <v>0</v>
      </c>
      <c r="F25" s="115">
        <f t="shared" si="11"/>
        <v>0</v>
      </c>
      <c r="G25" s="115">
        <f t="shared" si="12"/>
        <v>0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</row>
    <row r="26" spans="1:19" s="110" customFormat="1" ht="30.75" customHeight="1" outlineLevel="1" x14ac:dyDescent="0.25">
      <c r="A26" s="140" t="s">
        <v>102</v>
      </c>
      <c r="B26" s="141">
        <v>1234</v>
      </c>
      <c r="C26" s="141">
        <v>130</v>
      </c>
      <c r="D26" s="141"/>
      <c r="E26" s="115">
        <f t="shared" si="10"/>
        <v>388277.12</v>
      </c>
      <c r="F26" s="115">
        <f t="shared" si="11"/>
        <v>500000</v>
      </c>
      <c r="G26" s="115">
        <f t="shared" si="12"/>
        <v>500000</v>
      </c>
      <c r="H26" s="95"/>
      <c r="I26" s="95"/>
      <c r="J26" s="95"/>
      <c r="K26" s="95">
        <v>388277.12</v>
      </c>
      <c r="L26" s="95"/>
      <c r="M26" s="95"/>
      <c r="N26" s="95"/>
      <c r="O26" s="95">
        <v>500000</v>
      </c>
      <c r="P26" s="95"/>
      <c r="Q26" s="95"/>
      <c r="R26" s="95"/>
      <c r="S26" s="95">
        <v>500000</v>
      </c>
    </row>
    <row r="27" spans="1:19" s="110" customFormat="1" ht="24" customHeight="1" outlineLevel="1" x14ac:dyDescent="0.25">
      <c r="A27" s="140" t="s">
        <v>103</v>
      </c>
      <c r="B27" s="141">
        <v>1235</v>
      </c>
      <c r="C27" s="141">
        <v>130</v>
      </c>
      <c r="D27" s="141"/>
      <c r="E27" s="115">
        <f t="shared" si="10"/>
        <v>17790.55</v>
      </c>
      <c r="F27" s="115">
        <f t="shared" si="11"/>
        <v>60000</v>
      </c>
      <c r="G27" s="115">
        <f t="shared" si="12"/>
        <v>60000</v>
      </c>
      <c r="H27" s="95"/>
      <c r="I27" s="95"/>
      <c r="J27" s="95"/>
      <c r="K27" s="95">
        <v>17790.55</v>
      </c>
      <c r="L27" s="95"/>
      <c r="M27" s="95"/>
      <c r="N27" s="95"/>
      <c r="O27" s="95">
        <v>60000</v>
      </c>
      <c r="P27" s="95"/>
      <c r="Q27" s="95"/>
      <c r="R27" s="95"/>
      <c r="S27" s="95">
        <v>60000</v>
      </c>
    </row>
    <row r="28" spans="1:19" s="132" customFormat="1" x14ac:dyDescent="0.25">
      <c r="A28" s="128" t="s">
        <v>165</v>
      </c>
      <c r="B28" s="142" t="s">
        <v>166</v>
      </c>
      <c r="C28" s="134" t="s">
        <v>167</v>
      </c>
      <c r="D28" s="143"/>
      <c r="E28" s="130">
        <f t="shared" si="10"/>
        <v>47536.91</v>
      </c>
      <c r="F28" s="130">
        <f t="shared" si="11"/>
        <v>0</v>
      </c>
      <c r="G28" s="130">
        <f t="shared" si="12"/>
        <v>0</v>
      </c>
      <c r="H28" s="135"/>
      <c r="I28" s="135"/>
      <c r="J28" s="135"/>
      <c r="K28" s="135">
        <v>47536.91</v>
      </c>
      <c r="L28" s="135"/>
      <c r="M28" s="135"/>
      <c r="N28" s="135"/>
      <c r="O28" s="135"/>
      <c r="P28" s="135"/>
      <c r="Q28" s="135"/>
      <c r="R28" s="135"/>
      <c r="S28" s="135"/>
    </row>
    <row r="29" spans="1:19" s="132" customFormat="1" x14ac:dyDescent="0.25">
      <c r="A29" s="128" t="s">
        <v>21</v>
      </c>
      <c r="B29" s="142" t="s">
        <v>168</v>
      </c>
      <c r="C29" s="134" t="s">
        <v>169</v>
      </c>
      <c r="D29" s="143"/>
      <c r="E29" s="130">
        <f t="shared" si="10"/>
        <v>6634784</v>
      </c>
      <c r="F29" s="130">
        <f t="shared" si="11"/>
        <v>5935360</v>
      </c>
      <c r="G29" s="130">
        <f t="shared" si="12"/>
        <v>6109860</v>
      </c>
      <c r="H29" s="144">
        <f>SUM(H31:H33)</f>
        <v>0</v>
      </c>
      <c r="I29" s="144">
        <f t="shared" ref="I29:S29" si="20">SUM(I31:I33)</f>
        <v>4956334</v>
      </c>
      <c r="J29" s="144">
        <f t="shared" si="20"/>
        <v>0</v>
      </c>
      <c r="K29" s="144">
        <f t="shared" si="20"/>
        <v>1678450</v>
      </c>
      <c r="L29" s="144">
        <f t="shared" si="20"/>
        <v>0</v>
      </c>
      <c r="M29" s="144">
        <f t="shared" si="20"/>
        <v>4361360</v>
      </c>
      <c r="N29" s="144">
        <f t="shared" si="20"/>
        <v>0</v>
      </c>
      <c r="O29" s="144">
        <f t="shared" si="20"/>
        <v>1574000</v>
      </c>
      <c r="P29" s="144">
        <f t="shared" si="20"/>
        <v>0</v>
      </c>
      <c r="Q29" s="144">
        <f t="shared" si="20"/>
        <v>4535860</v>
      </c>
      <c r="R29" s="144">
        <f t="shared" si="20"/>
        <v>0</v>
      </c>
      <c r="S29" s="144">
        <f t="shared" si="20"/>
        <v>1574000</v>
      </c>
    </row>
    <row r="30" spans="1:19" x14ac:dyDescent="0.25">
      <c r="A30" s="136" t="s">
        <v>25</v>
      </c>
      <c r="B30" s="185" t="s">
        <v>170</v>
      </c>
      <c r="C30" s="187" t="s">
        <v>169</v>
      </c>
      <c r="D30" s="145"/>
      <c r="E30" s="115">
        <f t="shared" si="10"/>
        <v>0</v>
      </c>
      <c r="F30" s="115">
        <f t="shared" si="11"/>
        <v>0</v>
      </c>
      <c r="G30" s="115">
        <f t="shared" si="12"/>
        <v>0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</row>
    <row r="31" spans="1:19" x14ac:dyDescent="0.25">
      <c r="A31" s="136" t="s">
        <v>22</v>
      </c>
      <c r="B31" s="186"/>
      <c r="C31" s="188"/>
      <c r="D31" s="145"/>
      <c r="E31" s="115">
        <f t="shared" si="10"/>
        <v>4956334</v>
      </c>
      <c r="F31" s="115">
        <f t="shared" si="11"/>
        <v>4361360</v>
      </c>
      <c r="G31" s="115">
        <f t="shared" si="12"/>
        <v>4535860</v>
      </c>
      <c r="H31" s="107"/>
      <c r="I31" s="107">
        <v>4956334</v>
      </c>
      <c r="J31" s="107"/>
      <c r="K31" s="107"/>
      <c r="L31" s="107"/>
      <c r="M31" s="107">
        <v>4361360</v>
      </c>
      <c r="N31" s="107"/>
      <c r="O31" s="107"/>
      <c r="P31" s="107"/>
      <c r="Q31" s="107">
        <v>4535860</v>
      </c>
      <c r="R31" s="107"/>
      <c r="S31" s="107"/>
    </row>
    <row r="32" spans="1:19" x14ac:dyDescent="0.25">
      <c r="A32" s="136" t="s">
        <v>23</v>
      </c>
      <c r="B32" s="146" t="s">
        <v>171</v>
      </c>
      <c r="C32" s="147" t="s">
        <v>169</v>
      </c>
      <c r="D32" s="145"/>
      <c r="E32" s="115">
        <f t="shared" si="10"/>
        <v>0</v>
      </c>
      <c r="F32" s="115">
        <f t="shared" si="11"/>
        <v>0</v>
      </c>
      <c r="G32" s="115">
        <f t="shared" si="12"/>
        <v>0</v>
      </c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</row>
    <row r="33" spans="1:19" ht="26.25" x14ac:dyDescent="0.25">
      <c r="A33" s="137" t="s">
        <v>172</v>
      </c>
      <c r="B33" s="148" t="s">
        <v>173</v>
      </c>
      <c r="C33" s="149" t="s">
        <v>169</v>
      </c>
      <c r="D33" s="109"/>
      <c r="E33" s="115">
        <f t="shared" si="10"/>
        <v>1678450</v>
      </c>
      <c r="F33" s="115">
        <f t="shared" si="11"/>
        <v>1574000</v>
      </c>
      <c r="G33" s="115">
        <f t="shared" si="12"/>
        <v>1574000</v>
      </c>
      <c r="H33" s="107"/>
      <c r="I33" s="107"/>
      <c r="J33" s="107"/>
      <c r="K33" s="107">
        <v>1678450</v>
      </c>
      <c r="L33" s="107"/>
      <c r="M33" s="107"/>
      <c r="N33" s="107"/>
      <c r="O33" s="107">
        <v>1574000</v>
      </c>
      <c r="P33" s="107"/>
      <c r="Q33" s="107"/>
      <c r="R33" s="107"/>
      <c r="S33" s="107">
        <v>1574000</v>
      </c>
    </row>
    <row r="34" spans="1:19" s="132" customFormat="1" x14ac:dyDescent="0.25">
      <c r="A34" s="128" t="s">
        <v>174</v>
      </c>
      <c r="B34" s="150" t="s">
        <v>175</v>
      </c>
      <c r="C34" s="151" t="s">
        <v>176</v>
      </c>
      <c r="D34" s="129"/>
      <c r="E34" s="130">
        <f t="shared" si="10"/>
        <v>0</v>
      </c>
      <c r="F34" s="130">
        <f t="shared" si="11"/>
        <v>0</v>
      </c>
      <c r="G34" s="130">
        <f t="shared" si="12"/>
        <v>0</v>
      </c>
      <c r="H34" s="131"/>
      <c r="I34" s="131"/>
      <c r="J34" s="131"/>
      <c r="K34" s="131">
        <v>0</v>
      </c>
      <c r="L34" s="131"/>
      <c r="M34" s="131"/>
      <c r="N34" s="131"/>
      <c r="O34" s="131"/>
      <c r="P34" s="131"/>
      <c r="Q34" s="131"/>
      <c r="R34" s="131"/>
      <c r="S34" s="131"/>
    </row>
    <row r="35" spans="1:19" s="132" customFormat="1" x14ac:dyDescent="0.25">
      <c r="A35" s="128" t="s">
        <v>24</v>
      </c>
      <c r="B35" s="150" t="s">
        <v>177</v>
      </c>
      <c r="C35" s="151" t="s">
        <v>47</v>
      </c>
      <c r="D35" s="129"/>
      <c r="E35" s="130">
        <f t="shared" si="10"/>
        <v>0</v>
      </c>
      <c r="F35" s="130">
        <f t="shared" si="11"/>
        <v>0</v>
      </c>
      <c r="G35" s="130">
        <f t="shared" si="12"/>
        <v>0</v>
      </c>
      <c r="H35" s="131">
        <f>H37+H43</f>
        <v>0</v>
      </c>
      <c r="I35" s="131">
        <f t="shared" ref="I35:S35" si="21">I37+I43</f>
        <v>0</v>
      </c>
      <c r="J35" s="131">
        <f t="shared" si="21"/>
        <v>0</v>
      </c>
      <c r="K35" s="131">
        <f t="shared" si="21"/>
        <v>0</v>
      </c>
      <c r="L35" s="131">
        <f t="shared" si="21"/>
        <v>0</v>
      </c>
      <c r="M35" s="131">
        <f t="shared" si="21"/>
        <v>0</v>
      </c>
      <c r="N35" s="131">
        <f t="shared" si="21"/>
        <v>0</v>
      </c>
      <c r="O35" s="131">
        <f t="shared" si="21"/>
        <v>0</v>
      </c>
      <c r="P35" s="131">
        <f t="shared" si="21"/>
        <v>0</v>
      </c>
      <c r="Q35" s="131">
        <f t="shared" si="21"/>
        <v>0</v>
      </c>
      <c r="R35" s="131">
        <f t="shared" si="21"/>
        <v>0</v>
      </c>
      <c r="S35" s="131">
        <f t="shared" si="21"/>
        <v>0</v>
      </c>
    </row>
    <row r="36" spans="1:19" x14ac:dyDescent="0.25">
      <c r="A36" s="136" t="s">
        <v>19</v>
      </c>
      <c r="B36" s="185" t="s">
        <v>178</v>
      </c>
      <c r="C36" s="187" t="s">
        <v>179</v>
      </c>
      <c r="D36" s="152"/>
      <c r="E36" s="115">
        <f t="shared" si="10"/>
        <v>0</v>
      </c>
      <c r="F36" s="115">
        <f t="shared" si="11"/>
        <v>0</v>
      </c>
      <c r="G36" s="115">
        <f t="shared" si="12"/>
        <v>0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spans="1:19" x14ac:dyDescent="0.25">
      <c r="A37" s="136" t="s">
        <v>180</v>
      </c>
      <c r="B37" s="186"/>
      <c r="C37" s="188"/>
      <c r="D37" s="109"/>
      <c r="E37" s="115">
        <f t="shared" si="10"/>
        <v>0</v>
      </c>
      <c r="F37" s="115">
        <f t="shared" si="11"/>
        <v>0</v>
      </c>
      <c r="G37" s="115">
        <f t="shared" si="12"/>
        <v>0</v>
      </c>
      <c r="H37" s="97">
        <f>SUM(H39:H42)</f>
        <v>0</v>
      </c>
      <c r="I37" s="97">
        <f t="shared" ref="I37:S37" si="22">SUM(I39:I42)</f>
        <v>0</v>
      </c>
      <c r="J37" s="97">
        <f t="shared" si="22"/>
        <v>0</v>
      </c>
      <c r="K37" s="97">
        <f t="shared" si="22"/>
        <v>0</v>
      </c>
      <c r="L37" s="97">
        <f t="shared" si="22"/>
        <v>0</v>
      </c>
      <c r="M37" s="97">
        <f t="shared" si="22"/>
        <v>0</v>
      </c>
      <c r="N37" s="97">
        <f t="shared" si="22"/>
        <v>0</v>
      </c>
      <c r="O37" s="97">
        <f t="shared" si="22"/>
        <v>0</v>
      </c>
      <c r="P37" s="97">
        <f t="shared" si="22"/>
        <v>0</v>
      </c>
      <c r="Q37" s="97">
        <f t="shared" si="22"/>
        <v>0</v>
      </c>
      <c r="R37" s="97">
        <f t="shared" si="22"/>
        <v>0</v>
      </c>
      <c r="S37" s="97">
        <f t="shared" si="22"/>
        <v>0</v>
      </c>
    </row>
    <row r="38" spans="1:19" x14ac:dyDescent="0.25">
      <c r="A38" s="153" t="s">
        <v>19</v>
      </c>
      <c r="B38" s="185" t="s">
        <v>181</v>
      </c>
      <c r="C38" s="187" t="s">
        <v>182</v>
      </c>
      <c r="D38" s="109"/>
      <c r="E38" s="115">
        <f t="shared" si="10"/>
        <v>0</v>
      </c>
      <c r="F38" s="115">
        <f t="shared" si="11"/>
        <v>0</v>
      </c>
      <c r="G38" s="115">
        <f t="shared" si="12"/>
        <v>0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</row>
    <row r="39" spans="1:19" x14ac:dyDescent="0.25">
      <c r="A39" s="153" t="s">
        <v>183</v>
      </c>
      <c r="B39" s="186"/>
      <c r="C39" s="188"/>
      <c r="D39" s="109"/>
      <c r="E39" s="115">
        <f t="shared" si="10"/>
        <v>0</v>
      </c>
      <c r="F39" s="115">
        <f t="shared" si="11"/>
        <v>0</v>
      </c>
      <c r="G39" s="115">
        <f t="shared" si="12"/>
        <v>0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</row>
    <row r="40" spans="1:19" x14ac:dyDescent="0.25">
      <c r="A40" s="153" t="s">
        <v>184</v>
      </c>
      <c r="B40" s="117" t="s">
        <v>185</v>
      </c>
      <c r="C40" s="118" t="s">
        <v>186</v>
      </c>
      <c r="D40" s="109"/>
      <c r="E40" s="115">
        <f t="shared" si="10"/>
        <v>0</v>
      </c>
      <c r="F40" s="115">
        <f t="shared" si="11"/>
        <v>0</v>
      </c>
      <c r="G40" s="115">
        <f t="shared" si="12"/>
        <v>0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</row>
    <row r="41" spans="1:19" x14ac:dyDescent="0.25">
      <c r="A41" s="153" t="s">
        <v>187</v>
      </c>
      <c r="B41" s="117" t="s">
        <v>188</v>
      </c>
      <c r="C41" s="118" t="s">
        <v>189</v>
      </c>
      <c r="D41" s="109"/>
      <c r="E41" s="115">
        <f t="shared" si="10"/>
        <v>0</v>
      </c>
      <c r="F41" s="115">
        <f t="shared" si="11"/>
        <v>0</v>
      </c>
      <c r="G41" s="115">
        <f t="shared" si="12"/>
        <v>0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</row>
    <row r="42" spans="1:19" x14ac:dyDescent="0.25">
      <c r="A42" s="153" t="s">
        <v>190</v>
      </c>
      <c r="B42" s="117" t="s">
        <v>191</v>
      </c>
      <c r="C42" s="118" t="s">
        <v>192</v>
      </c>
      <c r="D42" s="152"/>
      <c r="E42" s="115">
        <f t="shared" si="10"/>
        <v>0</v>
      </c>
      <c r="F42" s="115">
        <f t="shared" si="11"/>
        <v>0</v>
      </c>
      <c r="G42" s="115">
        <f t="shared" si="12"/>
        <v>0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</row>
    <row r="43" spans="1:19" x14ac:dyDescent="0.25">
      <c r="A43" s="136" t="s">
        <v>193</v>
      </c>
      <c r="B43" s="117" t="s">
        <v>194</v>
      </c>
      <c r="C43" s="118" t="s">
        <v>195</v>
      </c>
      <c r="D43" s="152"/>
      <c r="E43" s="115">
        <f t="shared" si="10"/>
        <v>0</v>
      </c>
      <c r="F43" s="115">
        <f t="shared" si="11"/>
        <v>0</v>
      </c>
      <c r="G43" s="115">
        <f t="shared" si="12"/>
        <v>0</v>
      </c>
      <c r="H43" s="97">
        <f>SUM(H45:H47)</f>
        <v>0</v>
      </c>
      <c r="I43" s="97">
        <f t="shared" ref="I43:S43" si="23">SUM(I45:I47)</f>
        <v>0</v>
      </c>
      <c r="J43" s="97">
        <f t="shared" si="23"/>
        <v>0</v>
      </c>
      <c r="K43" s="97">
        <f t="shared" si="23"/>
        <v>0</v>
      </c>
      <c r="L43" s="97">
        <f t="shared" si="23"/>
        <v>0</v>
      </c>
      <c r="M43" s="97">
        <f t="shared" si="23"/>
        <v>0</v>
      </c>
      <c r="N43" s="97">
        <f t="shared" si="23"/>
        <v>0</v>
      </c>
      <c r="O43" s="97">
        <f t="shared" si="23"/>
        <v>0</v>
      </c>
      <c r="P43" s="97">
        <f t="shared" si="23"/>
        <v>0</v>
      </c>
      <c r="Q43" s="97">
        <f t="shared" si="23"/>
        <v>0</v>
      </c>
      <c r="R43" s="97">
        <f t="shared" si="23"/>
        <v>0</v>
      </c>
      <c r="S43" s="97">
        <f t="shared" si="23"/>
        <v>0</v>
      </c>
    </row>
    <row r="44" spans="1:19" x14ac:dyDescent="0.25">
      <c r="A44" s="153" t="s">
        <v>19</v>
      </c>
      <c r="B44" s="185" t="s">
        <v>196</v>
      </c>
      <c r="C44" s="187" t="s">
        <v>197</v>
      </c>
      <c r="D44" s="109"/>
      <c r="E44" s="115">
        <f t="shared" si="10"/>
        <v>0</v>
      </c>
      <c r="F44" s="115">
        <f t="shared" si="11"/>
        <v>0</v>
      </c>
      <c r="G44" s="115">
        <f t="shared" si="12"/>
        <v>0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</row>
    <row r="45" spans="1:19" x14ac:dyDescent="0.25">
      <c r="A45" s="153" t="s">
        <v>198</v>
      </c>
      <c r="B45" s="186"/>
      <c r="C45" s="188"/>
      <c r="D45" s="111"/>
      <c r="E45" s="115">
        <f t="shared" si="10"/>
        <v>0</v>
      </c>
      <c r="F45" s="115">
        <f>L45+M45+N45+O45</f>
        <v>0</v>
      </c>
      <c r="G45" s="115">
        <f t="shared" si="12"/>
        <v>0</v>
      </c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</row>
    <row r="46" spans="1:19" ht="26.25" x14ac:dyDescent="0.25">
      <c r="A46" s="154" t="s">
        <v>199</v>
      </c>
      <c r="B46" s="148" t="s">
        <v>200</v>
      </c>
      <c r="C46" s="149" t="s">
        <v>201</v>
      </c>
      <c r="D46" s="109"/>
      <c r="E46" s="115">
        <f t="shared" si="10"/>
        <v>0</v>
      </c>
      <c r="F46" s="115">
        <f t="shared" si="11"/>
        <v>0</v>
      </c>
      <c r="G46" s="115">
        <f t="shared" si="12"/>
        <v>0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1:19" ht="26.25" x14ac:dyDescent="0.25">
      <c r="A47" s="154" t="s">
        <v>202</v>
      </c>
      <c r="B47" s="148" t="s">
        <v>203</v>
      </c>
      <c r="C47" s="149" t="s">
        <v>204</v>
      </c>
      <c r="D47" s="108"/>
      <c r="E47" s="115">
        <f t="shared" si="10"/>
        <v>0</v>
      </c>
      <c r="F47" s="115">
        <f>L47+M47+N47+O47</f>
        <v>0</v>
      </c>
      <c r="G47" s="115">
        <f t="shared" si="12"/>
        <v>0</v>
      </c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</row>
    <row r="48" spans="1:19" s="132" customFormat="1" ht="16.149999999999999" customHeight="1" x14ac:dyDescent="0.25">
      <c r="A48" s="128" t="s">
        <v>205</v>
      </c>
      <c r="B48" s="142" t="s">
        <v>206</v>
      </c>
      <c r="C48" s="134" t="s">
        <v>47</v>
      </c>
      <c r="D48" s="143"/>
      <c r="E48" s="130">
        <f t="shared" si="10"/>
        <v>2108000</v>
      </c>
      <c r="F48" s="130">
        <f>L48+M48+N48+O48</f>
        <v>0</v>
      </c>
      <c r="G48" s="130">
        <f t="shared" si="12"/>
        <v>0</v>
      </c>
      <c r="H48" s="135">
        <f>SUM(H50:H53)</f>
        <v>0</v>
      </c>
      <c r="I48" s="135">
        <f t="shared" ref="I48:S48" si="24">SUM(I50:I53)</f>
        <v>0</v>
      </c>
      <c r="J48" s="135">
        <f t="shared" si="24"/>
        <v>0</v>
      </c>
      <c r="K48" s="135">
        <f t="shared" si="24"/>
        <v>2108000</v>
      </c>
      <c r="L48" s="135">
        <f t="shared" si="24"/>
        <v>0</v>
      </c>
      <c r="M48" s="135">
        <f t="shared" si="24"/>
        <v>0</v>
      </c>
      <c r="N48" s="135">
        <f t="shared" si="24"/>
        <v>0</v>
      </c>
      <c r="O48" s="135">
        <f t="shared" si="24"/>
        <v>0</v>
      </c>
      <c r="P48" s="135">
        <f t="shared" si="24"/>
        <v>0</v>
      </c>
      <c r="Q48" s="135">
        <f t="shared" si="24"/>
        <v>0</v>
      </c>
      <c r="R48" s="135">
        <f t="shared" si="24"/>
        <v>0</v>
      </c>
      <c r="S48" s="135">
        <f t="shared" si="24"/>
        <v>0</v>
      </c>
    </row>
    <row r="49" spans="1:19" x14ac:dyDescent="0.25">
      <c r="A49" s="136" t="s">
        <v>25</v>
      </c>
      <c r="B49" s="185" t="s">
        <v>207</v>
      </c>
      <c r="C49" s="187" t="s">
        <v>208</v>
      </c>
      <c r="D49" s="145"/>
      <c r="E49" s="115"/>
      <c r="F49" s="115"/>
      <c r="G49" s="115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</row>
    <row r="50" spans="1:19" x14ac:dyDescent="0.25">
      <c r="A50" s="136" t="s">
        <v>209</v>
      </c>
      <c r="B50" s="186"/>
      <c r="C50" s="188"/>
      <c r="D50" s="145"/>
      <c r="E50" s="115">
        <f t="shared" ref="E50:E53" si="25">H50+I50+J50+K50</f>
        <v>0</v>
      </c>
      <c r="F50" s="115">
        <f t="shared" ref="F50:F53" si="26">L50+M50+N50+O50</f>
        <v>0</v>
      </c>
      <c r="G50" s="115">
        <f t="shared" ref="G50:G53" si="27">P50+Q50+R50+S50</f>
        <v>0</v>
      </c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1:19" ht="26.25" x14ac:dyDescent="0.25">
      <c r="A51" s="137" t="s">
        <v>210</v>
      </c>
      <c r="B51" s="148" t="s">
        <v>211</v>
      </c>
      <c r="C51" s="149" t="s">
        <v>208</v>
      </c>
      <c r="D51" s="109"/>
      <c r="E51" s="115">
        <f t="shared" si="25"/>
        <v>2108000</v>
      </c>
      <c r="F51" s="115">
        <f>L51+M51+N51+O51</f>
        <v>0</v>
      </c>
      <c r="G51" s="115">
        <f t="shared" si="27"/>
        <v>0</v>
      </c>
      <c r="H51" s="107"/>
      <c r="I51" s="107"/>
      <c r="J51" s="107"/>
      <c r="K51" s="107">
        <v>2108000</v>
      </c>
      <c r="L51" s="107"/>
      <c r="M51" s="107"/>
      <c r="N51" s="107"/>
      <c r="O51" s="107"/>
      <c r="P51" s="107"/>
      <c r="Q51" s="107"/>
      <c r="R51" s="107"/>
      <c r="S51" s="107"/>
    </row>
    <row r="52" spans="1:19" x14ac:dyDescent="0.25">
      <c r="A52" s="136" t="s">
        <v>212</v>
      </c>
      <c r="B52" s="117" t="s">
        <v>213</v>
      </c>
      <c r="C52" s="118" t="s">
        <v>214</v>
      </c>
      <c r="D52" s="109"/>
      <c r="E52" s="115">
        <f t="shared" si="25"/>
        <v>0</v>
      </c>
      <c r="F52" s="115">
        <f t="shared" si="26"/>
        <v>0</v>
      </c>
      <c r="G52" s="115">
        <f t="shared" si="27"/>
        <v>0</v>
      </c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  <row r="53" spans="1:19" x14ac:dyDescent="0.25">
      <c r="A53" s="136" t="s">
        <v>215</v>
      </c>
      <c r="B53" s="117" t="s">
        <v>216</v>
      </c>
      <c r="C53" s="118" t="s">
        <v>217</v>
      </c>
      <c r="D53" s="111"/>
      <c r="E53" s="115">
        <f t="shared" si="25"/>
        <v>0</v>
      </c>
      <c r="F53" s="115">
        <f t="shared" si="26"/>
        <v>0</v>
      </c>
      <c r="G53" s="115">
        <f t="shared" si="27"/>
        <v>0</v>
      </c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</row>
    <row r="54" spans="1:19" s="125" customFormat="1" ht="17.25" x14ac:dyDescent="0.3">
      <c r="A54" s="119" t="s">
        <v>218</v>
      </c>
      <c r="B54" s="120" t="s">
        <v>219</v>
      </c>
      <c r="C54" s="121" t="s">
        <v>47</v>
      </c>
      <c r="D54" s="122"/>
      <c r="E54" s="155">
        <f>H54+I54+J54+K54</f>
        <v>38108827.75</v>
      </c>
      <c r="F54" s="155">
        <f>L54+M54+N54+O54</f>
        <v>37150397</v>
      </c>
      <c r="G54" s="155">
        <f>P54+Q54+R54+S54</f>
        <v>37966792</v>
      </c>
      <c r="H54" s="156">
        <f t="shared" ref="H54:S54" si="28">H56+H72+H78+H83+H91+H95</f>
        <v>0</v>
      </c>
      <c r="I54" s="156">
        <f t="shared" si="28"/>
        <v>24689384</v>
      </c>
      <c r="J54" s="156">
        <f t="shared" si="28"/>
        <v>0</v>
      </c>
      <c r="K54" s="156">
        <f t="shared" si="28"/>
        <v>13419443.750000002</v>
      </c>
      <c r="L54" s="156">
        <f t="shared" si="28"/>
        <v>0</v>
      </c>
      <c r="M54" s="156">
        <f t="shared" si="28"/>
        <v>25050540</v>
      </c>
      <c r="N54" s="156">
        <f t="shared" si="28"/>
        <v>0</v>
      </c>
      <c r="O54" s="156">
        <f t="shared" si="28"/>
        <v>12099857</v>
      </c>
      <c r="P54" s="156">
        <f t="shared" si="28"/>
        <v>0</v>
      </c>
      <c r="Q54" s="156">
        <f t="shared" si="28"/>
        <v>25867190</v>
      </c>
      <c r="R54" s="156">
        <f t="shared" si="28"/>
        <v>0</v>
      </c>
      <c r="S54" s="156">
        <f t="shared" si="28"/>
        <v>12099602</v>
      </c>
    </row>
    <row r="55" spans="1:19" x14ac:dyDescent="0.25">
      <c r="A55" s="126" t="s">
        <v>19</v>
      </c>
      <c r="B55" s="185" t="s">
        <v>220</v>
      </c>
      <c r="C55" s="187" t="s">
        <v>47</v>
      </c>
      <c r="D55" s="109"/>
      <c r="E55" s="96"/>
      <c r="F55" s="115"/>
      <c r="G55" s="115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</row>
    <row r="56" spans="1:19" s="132" customFormat="1" x14ac:dyDescent="0.25">
      <c r="A56" s="128" t="s">
        <v>26</v>
      </c>
      <c r="B56" s="186"/>
      <c r="C56" s="188"/>
      <c r="D56" s="129"/>
      <c r="E56" s="130">
        <f>H56+I56+J56+K56</f>
        <v>26489973.890000001</v>
      </c>
      <c r="F56" s="130">
        <f>L56+M56+N56+O56</f>
        <v>25812107</v>
      </c>
      <c r="G56" s="130">
        <f>P56+Q56+R56+S56</f>
        <v>26630002</v>
      </c>
      <c r="H56" s="131">
        <f>H58+H63+H64+H65</f>
        <v>0</v>
      </c>
      <c r="I56" s="131">
        <f t="shared" ref="I56:S56" si="29">I58+I63+I64+I65</f>
        <v>17248906.830000002</v>
      </c>
      <c r="J56" s="131">
        <f t="shared" si="29"/>
        <v>0</v>
      </c>
      <c r="K56" s="131">
        <f t="shared" si="29"/>
        <v>9241067.0600000005</v>
      </c>
      <c r="L56" s="131">
        <f t="shared" si="29"/>
        <v>0</v>
      </c>
      <c r="M56" s="131">
        <f t="shared" si="29"/>
        <v>17930680</v>
      </c>
      <c r="N56" s="131">
        <f t="shared" si="29"/>
        <v>0</v>
      </c>
      <c r="O56" s="131">
        <f t="shared" si="29"/>
        <v>7881427</v>
      </c>
      <c r="P56" s="131">
        <f t="shared" si="29"/>
        <v>0</v>
      </c>
      <c r="Q56" s="131">
        <f t="shared" si="29"/>
        <v>18522830</v>
      </c>
      <c r="R56" s="131">
        <f t="shared" si="29"/>
        <v>0</v>
      </c>
      <c r="S56" s="131">
        <f t="shared" si="29"/>
        <v>8107172</v>
      </c>
    </row>
    <row r="57" spans="1:19" x14ac:dyDescent="0.25">
      <c r="A57" s="136" t="s">
        <v>19</v>
      </c>
      <c r="B57" s="185" t="s">
        <v>221</v>
      </c>
      <c r="C57" s="187" t="s">
        <v>222</v>
      </c>
      <c r="D57" s="109"/>
      <c r="E57" s="115"/>
      <c r="F57" s="115"/>
      <c r="G57" s="115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</row>
    <row r="58" spans="1:19" s="158" customFormat="1" x14ac:dyDescent="0.25">
      <c r="A58" s="157" t="s">
        <v>27</v>
      </c>
      <c r="B58" s="186"/>
      <c r="C58" s="188"/>
      <c r="D58" s="108"/>
      <c r="E58" s="96">
        <f>SUM(E59:E62)</f>
        <v>20193869.760000002</v>
      </c>
      <c r="F58" s="96">
        <f t="shared" ref="F58:G58" si="30">SUM(F59:F62)</f>
        <v>19709760</v>
      </c>
      <c r="G58" s="96">
        <f t="shared" si="30"/>
        <v>20337942</v>
      </c>
      <c r="H58" s="97">
        <f>SUM(H59:H62)</f>
        <v>0</v>
      </c>
      <c r="I58" s="97">
        <f t="shared" ref="I58:S58" si="31">SUM(I59:I62)</f>
        <v>13221112.780000001</v>
      </c>
      <c r="J58" s="97">
        <f t="shared" si="31"/>
        <v>0</v>
      </c>
      <c r="K58" s="97">
        <f t="shared" si="31"/>
        <v>6972756.9800000004</v>
      </c>
      <c r="L58" s="97">
        <f t="shared" si="31"/>
        <v>0</v>
      </c>
      <c r="M58" s="97">
        <f t="shared" si="31"/>
        <v>13710200</v>
      </c>
      <c r="N58" s="97">
        <f t="shared" si="31"/>
        <v>0</v>
      </c>
      <c r="O58" s="97">
        <f t="shared" si="31"/>
        <v>5999560</v>
      </c>
      <c r="P58" s="97">
        <f t="shared" si="31"/>
        <v>0</v>
      </c>
      <c r="Q58" s="97">
        <f t="shared" si="31"/>
        <v>14165000</v>
      </c>
      <c r="R58" s="97">
        <f t="shared" si="31"/>
        <v>0</v>
      </c>
      <c r="S58" s="97">
        <f t="shared" si="31"/>
        <v>6172942</v>
      </c>
    </row>
    <row r="59" spans="1:19" s="110" customFormat="1" ht="15.95" customHeight="1" outlineLevel="1" x14ac:dyDescent="0.25">
      <c r="A59" s="159" t="s">
        <v>121</v>
      </c>
      <c r="B59" s="109"/>
      <c r="C59" s="145">
        <v>111</v>
      </c>
      <c r="D59" s="145"/>
      <c r="E59" s="160">
        <f>H59+I59+J59+K59</f>
        <v>8598048</v>
      </c>
      <c r="F59" s="160">
        <f t="shared" ref="F59:F62" si="32">L59+M59+N59+O59</f>
        <v>9963849</v>
      </c>
      <c r="G59" s="160">
        <f t="shared" ref="G59:G67" si="33">P59+Q59+R59+S59</f>
        <v>10284021</v>
      </c>
      <c r="H59" s="161"/>
      <c r="I59" s="161">
        <v>6082524</v>
      </c>
      <c r="J59" s="161"/>
      <c r="K59" s="161">
        <v>2515524</v>
      </c>
      <c r="L59" s="161"/>
      <c r="M59" s="161">
        <v>7540610</v>
      </c>
      <c r="N59" s="161"/>
      <c r="O59" s="161">
        <v>2423239</v>
      </c>
      <c r="P59" s="161"/>
      <c r="Q59" s="161">
        <v>7790750</v>
      </c>
      <c r="R59" s="161"/>
      <c r="S59" s="161">
        <v>2493271</v>
      </c>
    </row>
    <row r="60" spans="1:19" s="110" customFormat="1" ht="15.95" customHeight="1" outlineLevel="1" x14ac:dyDescent="0.25">
      <c r="A60" s="159" t="s">
        <v>122</v>
      </c>
      <c r="B60" s="109"/>
      <c r="C60" s="145">
        <v>111</v>
      </c>
      <c r="D60" s="145"/>
      <c r="E60" s="160">
        <f t="shared" ref="E60:E67" si="34">H60+I60+J60+K60</f>
        <v>0</v>
      </c>
      <c r="F60" s="160">
        <f t="shared" si="32"/>
        <v>0</v>
      </c>
      <c r="G60" s="160">
        <f t="shared" si="33"/>
        <v>0</v>
      </c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</row>
    <row r="61" spans="1:19" s="110" customFormat="1" ht="15.95" customHeight="1" outlineLevel="1" x14ac:dyDescent="0.25">
      <c r="A61" s="159" t="s">
        <v>123</v>
      </c>
      <c r="B61" s="109"/>
      <c r="C61" s="145">
        <v>111</v>
      </c>
      <c r="D61" s="145"/>
      <c r="E61" s="160">
        <f t="shared" si="34"/>
        <v>0</v>
      </c>
      <c r="F61" s="160">
        <f t="shared" si="32"/>
        <v>0</v>
      </c>
      <c r="G61" s="160">
        <f t="shared" si="33"/>
        <v>0</v>
      </c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</row>
    <row r="62" spans="1:19" s="110" customFormat="1" ht="15.95" customHeight="1" outlineLevel="1" x14ac:dyDescent="0.25">
      <c r="A62" s="159" t="s">
        <v>124</v>
      </c>
      <c r="B62" s="109"/>
      <c r="C62" s="145">
        <v>111</v>
      </c>
      <c r="D62" s="145"/>
      <c r="E62" s="160">
        <f t="shared" si="34"/>
        <v>11595821.760000002</v>
      </c>
      <c r="F62" s="160">
        <f t="shared" si="32"/>
        <v>9745911</v>
      </c>
      <c r="G62" s="160">
        <f t="shared" si="33"/>
        <v>10053921</v>
      </c>
      <c r="H62" s="161"/>
      <c r="I62" s="161">
        <v>7138588.7800000003</v>
      </c>
      <c r="J62" s="161"/>
      <c r="K62" s="161">
        <v>4457232.9800000004</v>
      </c>
      <c r="L62" s="161"/>
      <c r="M62" s="161">
        <v>6169590</v>
      </c>
      <c r="N62" s="161"/>
      <c r="O62" s="161">
        <v>3576321</v>
      </c>
      <c r="P62" s="161"/>
      <c r="Q62" s="161">
        <v>6374250</v>
      </c>
      <c r="R62" s="161"/>
      <c r="S62" s="161">
        <v>3679671</v>
      </c>
    </row>
    <row r="63" spans="1:19" x14ac:dyDescent="0.25">
      <c r="A63" s="136" t="s">
        <v>28</v>
      </c>
      <c r="B63" s="117" t="s">
        <v>223</v>
      </c>
      <c r="C63" s="118" t="s">
        <v>224</v>
      </c>
      <c r="D63" s="111"/>
      <c r="E63" s="160">
        <f t="shared" si="34"/>
        <v>180843.19</v>
      </c>
      <c r="F63" s="160">
        <f>L63+M63+N63+O63</f>
        <v>150000</v>
      </c>
      <c r="G63" s="160">
        <f t="shared" si="33"/>
        <v>150000</v>
      </c>
      <c r="H63" s="97"/>
      <c r="I63" s="97">
        <v>35020</v>
      </c>
      <c r="J63" s="97"/>
      <c r="K63" s="97">
        <v>145823.19</v>
      </c>
      <c r="L63" s="97"/>
      <c r="M63" s="97">
        <v>80000</v>
      </c>
      <c r="N63" s="97"/>
      <c r="O63" s="97">
        <v>70000</v>
      </c>
      <c r="P63" s="97"/>
      <c r="Q63" s="97">
        <v>80000</v>
      </c>
      <c r="R63" s="97"/>
      <c r="S63" s="97">
        <v>70000</v>
      </c>
    </row>
    <row r="64" spans="1:19" ht="26.25" x14ac:dyDescent="0.25">
      <c r="A64" s="137" t="s">
        <v>29</v>
      </c>
      <c r="B64" s="148" t="s">
        <v>225</v>
      </c>
      <c r="C64" s="149" t="s">
        <v>226</v>
      </c>
      <c r="D64" s="109"/>
      <c r="E64" s="115">
        <f t="shared" si="34"/>
        <v>32372.9</v>
      </c>
      <c r="F64" s="115">
        <f t="shared" ref="F64:F67" si="35">L64+M64+N64+O64</f>
        <v>0</v>
      </c>
      <c r="G64" s="115">
        <f t="shared" si="33"/>
        <v>0</v>
      </c>
      <c r="H64" s="97"/>
      <c r="I64" s="97"/>
      <c r="J64" s="97"/>
      <c r="K64" s="97">
        <v>32372.9</v>
      </c>
      <c r="L64" s="97"/>
      <c r="M64" s="97"/>
      <c r="N64" s="97"/>
      <c r="O64" s="97"/>
      <c r="P64" s="97"/>
      <c r="Q64" s="97"/>
      <c r="R64" s="97"/>
      <c r="S64" s="97"/>
    </row>
    <row r="65" spans="1:19" ht="26.25" x14ac:dyDescent="0.25">
      <c r="A65" s="137" t="s">
        <v>227</v>
      </c>
      <c r="B65" s="148" t="s">
        <v>228</v>
      </c>
      <c r="C65" s="149" t="s">
        <v>229</v>
      </c>
      <c r="D65" s="109"/>
      <c r="E65" s="115">
        <f t="shared" si="34"/>
        <v>6082888.04</v>
      </c>
      <c r="F65" s="115">
        <f t="shared" si="35"/>
        <v>5952347</v>
      </c>
      <c r="G65" s="115">
        <f t="shared" si="33"/>
        <v>6142060</v>
      </c>
      <c r="H65" s="97"/>
      <c r="I65" s="97">
        <v>3992774.05</v>
      </c>
      <c r="J65" s="97"/>
      <c r="K65" s="181">
        <v>2090113.99</v>
      </c>
      <c r="L65" s="97"/>
      <c r="M65" s="97">
        <v>4140480</v>
      </c>
      <c r="N65" s="97"/>
      <c r="O65" s="97">
        <v>1811867</v>
      </c>
      <c r="P65" s="97"/>
      <c r="Q65" s="97">
        <v>4277830</v>
      </c>
      <c r="R65" s="97"/>
      <c r="S65" s="97">
        <v>1864230</v>
      </c>
    </row>
    <row r="66" spans="1:19" ht="14.45" hidden="1" customHeight="1" x14ac:dyDescent="0.25">
      <c r="A66" s="136" t="s">
        <v>30</v>
      </c>
      <c r="B66" s="146" t="s">
        <v>230</v>
      </c>
      <c r="C66" s="147" t="s">
        <v>231</v>
      </c>
      <c r="D66" s="109"/>
      <c r="E66" s="115">
        <f t="shared" si="34"/>
        <v>0</v>
      </c>
      <c r="F66" s="115">
        <f t="shared" si="35"/>
        <v>0</v>
      </c>
      <c r="G66" s="115">
        <f t="shared" si="33"/>
        <v>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</row>
    <row r="67" spans="1:19" ht="14.45" hidden="1" customHeight="1" x14ac:dyDescent="0.25">
      <c r="A67" s="136" t="s">
        <v>232</v>
      </c>
      <c r="B67" s="185" t="s">
        <v>233</v>
      </c>
      <c r="C67" s="187" t="s">
        <v>234</v>
      </c>
      <c r="D67" s="109"/>
      <c r="E67" s="115">
        <f t="shared" si="34"/>
        <v>0</v>
      </c>
      <c r="F67" s="115">
        <f t="shared" si="35"/>
        <v>0</v>
      </c>
      <c r="G67" s="115">
        <f t="shared" si="33"/>
        <v>0</v>
      </c>
      <c r="H67" s="97">
        <f t="shared" ref="H67:S67" si="36">SUM(H69:H70)</f>
        <v>0</v>
      </c>
      <c r="I67" s="97">
        <f t="shared" si="36"/>
        <v>0</v>
      </c>
      <c r="J67" s="97">
        <f t="shared" si="36"/>
        <v>0</v>
      </c>
      <c r="K67" s="97">
        <f t="shared" si="36"/>
        <v>0</v>
      </c>
      <c r="L67" s="97">
        <f t="shared" si="36"/>
        <v>0</v>
      </c>
      <c r="M67" s="97">
        <f t="shared" si="36"/>
        <v>0</v>
      </c>
      <c r="N67" s="97">
        <f t="shared" si="36"/>
        <v>0</v>
      </c>
      <c r="O67" s="97">
        <f t="shared" si="36"/>
        <v>0</v>
      </c>
      <c r="P67" s="97">
        <f t="shared" si="36"/>
        <v>0</v>
      </c>
      <c r="Q67" s="97">
        <f t="shared" si="36"/>
        <v>0</v>
      </c>
      <c r="R67" s="97">
        <f t="shared" si="36"/>
        <v>0</v>
      </c>
      <c r="S67" s="97">
        <f t="shared" si="36"/>
        <v>0</v>
      </c>
    </row>
    <row r="68" spans="1:19" ht="14.45" hidden="1" customHeight="1" x14ac:dyDescent="0.25">
      <c r="A68" s="136" t="s">
        <v>235</v>
      </c>
      <c r="B68" s="186"/>
      <c r="C68" s="188"/>
      <c r="D68" s="109"/>
      <c r="E68" s="127"/>
      <c r="F68" s="127"/>
      <c r="G68" s="12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</row>
    <row r="69" spans="1:19" ht="14.45" hidden="1" customHeight="1" x14ac:dyDescent="0.25">
      <c r="A69" s="136" t="s">
        <v>31</v>
      </c>
      <c r="B69" s="146" t="s">
        <v>236</v>
      </c>
      <c r="C69" s="147" t="s">
        <v>237</v>
      </c>
      <c r="D69" s="109"/>
      <c r="E69" s="115">
        <f t="shared" ref="E69:E72" si="37">H69+I69+J69+K69</f>
        <v>0</v>
      </c>
      <c r="F69" s="115">
        <f t="shared" ref="F69:F72" si="38">L69+M69+N69+O69</f>
        <v>0</v>
      </c>
      <c r="G69" s="115">
        <f t="shared" ref="G69:G72" si="39">P69+Q69+R69+S69</f>
        <v>0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</row>
    <row r="70" spans="1:19" ht="14.45" hidden="1" customHeight="1" x14ac:dyDescent="0.25">
      <c r="A70" s="136" t="s">
        <v>238</v>
      </c>
      <c r="B70" s="185" t="s">
        <v>239</v>
      </c>
      <c r="C70" s="187" t="s">
        <v>240</v>
      </c>
      <c r="D70" s="109"/>
      <c r="E70" s="115">
        <f t="shared" si="37"/>
        <v>0</v>
      </c>
      <c r="F70" s="115">
        <f t="shared" si="38"/>
        <v>0</v>
      </c>
      <c r="G70" s="115">
        <f t="shared" si="39"/>
        <v>0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</row>
    <row r="71" spans="1:19" ht="14.45" hidden="1" customHeight="1" x14ac:dyDescent="0.25">
      <c r="A71" s="136" t="s">
        <v>241</v>
      </c>
      <c r="B71" s="186"/>
      <c r="C71" s="188"/>
      <c r="D71" s="109"/>
      <c r="E71" s="115" t="e">
        <f t="shared" si="37"/>
        <v>#REF!</v>
      </c>
      <c r="F71" s="115" t="e">
        <f t="shared" si="38"/>
        <v>#REF!</v>
      </c>
      <c r="G71" s="115" t="e">
        <f t="shared" si="39"/>
        <v>#REF!</v>
      </c>
      <c r="H71" s="96" t="e">
        <f>H73+H76+#REF!+#REF!</f>
        <v>#REF!</v>
      </c>
      <c r="I71" s="96" t="e">
        <f>I73+I76+#REF!+#REF!</f>
        <v>#REF!</v>
      </c>
      <c r="J71" s="96" t="e">
        <f>J73+J76+#REF!+#REF!</f>
        <v>#REF!</v>
      </c>
      <c r="K71" s="96" t="e">
        <f>K73+K76+#REF!+#REF!</f>
        <v>#REF!</v>
      </c>
      <c r="L71" s="96" t="e">
        <f>L73+L76+#REF!+#REF!</f>
        <v>#REF!</v>
      </c>
      <c r="M71" s="96" t="e">
        <f>M73+M76+#REF!+#REF!</f>
        <v>#REF!</v>
      </c>
      <c r="N71" s="96" t="e">
        <f>N73+N76+#REF!+#REF!</f>
        <v>#REF!</v>
      </c>
      <c r="O71" s="96" t="e">
        <f>O73+O76+#REF!+#REF!</f>
        <v>#REF!</v>
      </c>
      <c r="P71" s="96" t="e">
        <f>P73+P76+#REF!+#REF!</f>
        <v>#REF!</v>
      </c>
      <c r="Q71" s="96" t="e">
        <f>Q73+Q76+#REF!+#REF!</f>
        <v>#REF!</v>
      </c>
      <c r="R71" s="96" t="e">
        <f>R73+R76+#REF!+#REF!</f>
        <v>#REF!</v>
      </c>
      <c r="S71" s="96" t="e">
        <f>S73+S76+#REF!+#REF!</f>
        <v>#REF!</v>
      </c>
    </row>
    <row r="72" spans="1:19" s="132" customFormat="1" x14ac:dyDescent="0.25">
      <c r="A72" s="128" t="s">
        <v>32</v>
      </c>
      <c r="B72" s="142" t="s">
        <v>242</v>
      </c>
      <c r="C72" s="134" t="s">
        <v>243</v>
      </c>
      <c r="D72" s="129"/>
      <c r="E72" s="130">
        <f t="shared" si="37"/>
        <v>6579663</v>
      </c>
      <c r="F72" s="130">
        <f t="shared" si="38"/>
        <v>5935360</v>
      </c>
      <c r="G72" s="130">
        <f t="shared" si="39"/>
        <v>6109860</v>
      </c>
      <c r="H72" s="131">
        <f>SUM(H73:H77)</f>
        <v>0</v>
      </c>
      <c r="I72" s="131">
        <f t="shared" ref="I72:S72" si="40">SUM(I73:I77)</f>
        <v>4956334</v>
      </c>
      <c r="J72" s="131">
        <f t="shared" si="40"/>
        <v>0</v>
      </c>
      <c r="K72" s="131">
        <f t="shared" si="40"/>
        <v>1623329</v>
      </c>
      <c r="L72" s="131">
        <f t="shared" si="40"/>
        <v>0</v>
      </c>
      <c r="M72" s="131">
        <f t="shared" si="40"/>
        <v>4361360</v>
      </c>
      <c r="N72" s="131">
        <f t="shared" si="40"/>
        <v>0</v>
      </c>
      <c r="O72" s="131">
        <f t="shared" si="40"/>
        <v>1574000</v>
      </c>
      <c r="P72" s="131">
        <f t="shared" si="40"/>
        <v>0</v>
      </c>
      <c r="Q72" s="131">
        <f t="shared" si="40"/>
        <v>4535860</v>
      </c>
      <c r="R72" s="131">
        <f t="shared" si="40"/>
        <v>0</v>
      </c>
      <c r="S72" s="131">
        <f t="shared" si="40"/>
        <v>1574000</v>
      </c>
    </row>
    <row r="73" spans="1:19" ht="26.25" x14ac:dyDescent="0.25">
      <c r="A73" s="137" t="s">
        <v>33</v>
      </c>
      <c r="B73" s="148" t="s">
        <v>244</v>
      </c>
      <c r="C73" s="149" t="s">
        <v>245</v>
      </c>
      <c r="D73" s="111"/>
      <c r="E73" s="115">
        <f>H73+I73+J73+K73</f>
        <v>0</v>
      </c>
      <c r="F73" s="115">
        <f>L73+M73+N73+O73</f>
        <v>0</v>
      </c>
      <c r="G73" s="115">
        <f>P73+Q73+R73+S73</f>
        <v>0</v>
      </c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</row>
    <row r="74" spans="1:19" x14ac:dyDescent="0.25">
      <c r="A74" s="136" t="s">
        <v>246</v>
      </c>
      <c r="B74" s="146" t="s">
        <v>247</v>
      </c>
      <c r="C74" s="147" t="s">
        <v>248</v>
      </c>
      <c r="D74" s="109"/>
      <c r="E74" s="115">
        <f t="shared" ref="E74:E122" si="41">H74+I74+J74+K74</f>
        <v>0</v>
      </c>
      <c r="F74" s="115">
        <f t="shared" ref="F74:F122" si="42">L74+M74+N74+O74</f>
        <v>0</v>
      </c>
      <c r="G74" s="115">
        <f t="shared" ref="G74:G122" si="43">P74+Q74+R74+S74</f>
        <v>0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</row>
    <row r="75" spans="1:19" ht="26.25" x14ac:dyDescent="0.25">
      <c r="A75" s="137" t="s">
        <v>34</v>
      </c>
      <c r="B75" s="148" t="s">
        <v>249</v>
      </c>
      <c r="C75" s="149" t="s">
        <v>250</v>
      </c>
      <c r="D75" s="109"/>
      <c r="E75" s="115">
        <f t="shared" si="41"/>
        <v>6579663</v>
      </c>
      <c r="F75" s="115">
        <f t="shared" si="42"/>
        <v>5861360</v>
      </c>
      <c r="G75" s="115">
        <f t="shared" si="43"/>
        <v>6035860</v>
      </c>
      <c r="H75" s="97"/>
      <c r="I75" s="97">
        <v>4956334</v>
      </c>
      <c r="J75" s="97"/>
      <c r="K75" s="97">
        <v>1623329</v>
      </c>
      <c r="L75" s="97"/>
      <c r="M75" s="97">
        <v>4361360</v>
      </c>
      <c r="N75" s="97"/>
      <c r="O75" s="97">
        <v>1500000</v>
      </c>
      <c r="P75" s="97"/>
      <c r="Q75" s="97">
        <v>4535860</v>
      </c>
      <c r="R75" s="97"/>
      <c r="S75" s="97">
        <v>1500000</v>
      </c>
    </row>
    <row r="76" spans="1:19" ht="46.9" customHeight="1" x14ac:dyDescent="0.25">
      <c r="A76" s="137" t="s">
        <v>251</v>
      </c>
      <c r="B76" s="148" t="s">
        <v>252</v>
      </c>
      <c r="C76" s="149" t="s">
        <v>253</v>
      </c>
      <c r="D76" s="109"/>
      <c r="E76" s="115">
        <f t="shared" si="41"/>
        <v>0</v>
      </c>
      <c r="F76" s="115">
        <f t="shared" si="42"/>
        <v>74000</v>
      </c>
      <c r="G76" s="115">
        <f t="shared" si="43"/>
        <v>74000</v>
      </c>
      <c r="H76" s="97"/>
      <c r="I76" s="97"/>
      <c r="J76" s="97"/>
      <c r="K76" s="97"/>
      <c r="L76" s="97"/>
      <c r="M76" s="97"/>
      <c r="N76" s="97"/>
      <c r="O76" s="97">
        <v>74000</v>
      </c>
      <c r="P76" s="97"/>
      <c r="Q76" s="97"/>
      <c r="R76" s="97"/>
      <c r="S76" s="97">
        <v>74000</v>
      </c>
    </row>
    <row r="77" spans="1:19" x14ac:dyDescent="0.25">
      <c r="A77" s="136" t="s">
        <v>254</v>
      </c>
      <c r="B77" s="146" t="s">
        <v>255</v>
      </c>
      <c r="C77" s="147" t="s">
        <v>256</v>
      </c>
      <c r="D77" s="109"/>
      <c r="E77" s="115">
        <f t="shared" si="41"/>
        <v>0</v>
      </c>
      <c r="F77" s="115">
        <f t="shared" si="42"/>
        <v>0</v>
      </c>
      <c r="G77" s="115">
        <f t="shared" si="43"/>
        <v>0</v>
      </c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1:19" s="132" customFormat="1" x14ac:dyDescent="0.25">
      <c r="A78" s="128" t="s">
        <v>35</v>
      </c>
      <c r="B78" s="162" t="s">
        <v>257</v>
      </c>
      <c r="C78" s="163" t="s">
        <v>258</v>
      </c>
      <c r="D78" s="129"/>
      <c r="E78" s="130">
        <f t="shared" si="41"/>
        <v>1307760.8799999999</v>
      </c>
      <c r="F78" s="130">
        <f t="shared" si="42"/>
        <v>1256930</v>
      </c>
      <c r="G78" s="130">
        <f t="shared" si="43"/>
        <v>1246930</v>
      </c>
      <c r="H78" s="131">
        <f>SUM(H80:H82)</f>
        <v>0</v>
      </c>
      <c r="I78" s="131">
        <f t="shared" ref="I78:S78" si="44">SUM(I80:I82)</f>
        <v>858500</v>
      </c>
      <c r="J78" s="131">
        <f t="shared" si="44"/>
        <v>0</v>
      </c>
      <c r="K78" s="131">
        <f t="shared" si="44"/>
        <v>449260.88</v>
      </c>
      <c r="L78" s="131">
        <f t="shared" si="44"/>
        <v>0</v>
      </c>
      <c r="M78" s="131">
        <f t="shared" si="44"/>
        <v>858500</v>
      </c>
      <c r="N78" s="131">
        <f t="shared" si="44"/>
        <v>0</v>
      </c>
      <c r="O78" s="131">
        <f t="shared" si="44"/>
        <v>398430</v>
      </c>
      <c r="P78" s="131">
        <f t="shared" si="44"/>
        <v>0</v>
      </c>
      <c r="Q78" s="131">
        <f t="shared" si="44"/>
        <v>858500</v>
      </c>
      <c r="R78" s="131">
        <f t="shared" si="44"/>
        <v>0</v>
      </c>
      <c r="S78" s="131">
        <f t="shared" si="44"/>
        <v>388430</v>
      </c>
    </row>
    <row r="79" spans="1:19" x14ac:dyDescent="0.25">
      <c r="A79" s="136" t="s">
        <v>25</v>
      </c>
      <c r="B79" s="185" t="s">
        <v>259</v>
      </c>
      <c r="C79" s="187" t="s">
        <v>260</v>
      </c>
      <c r="D79" s="109"/>
      <c r="E79" s="115">
        <f t="shared" si="41"/>
        <v>0</v>
      </c>
      <c r="F79" s="115">
        <f t="shared" si="42"/>
        <v>0</v>
      </c>
      <c r="G79" s="115">
        <f t="shared" si="43"/>
        <v>0</v>
      </c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</row>
    <row r="80" spans="1:19" x14ac:dyDescent="0.25">
      <c r="A80" s="136" t="s">
        <v>36</v>
      </c>
      <c r="B80" s="186"/>
      <c r="C80" s="188"/>
      <c r="D80" s="109"/>
      <c r="E80" s="115">
        <f t="shared" si="41"/>
        <v>1276347</v>
      </c>
      <c r="F80" s="115">
        <f t="shared" si="42"/>
        <v>1198500</v>
      </c>
      <c r="G80" s="115">
        <f t="shared" si="43"/>
        <v>1188500</v>
      </c>
      <c r="H80" s="97"/>
      <c r="I80" s="97">
        <v>858500</v>
      </c>
      <c r="J80" s="97"/>
      <c r="K80" s="97">
        <v>417847</v>
      </c>
      <c r="L80" s="97"/>
      <c r="M80" s="97">
        <v>858500</v>
      </c>
      <c r="N80" s="97"/>
      <c r="O80" s="97">
        <v>340000</v>
      </c>
      <c r="P80" s="97"/>
      <c r="Q80" s="97">
        <v>858500</v>
      </c>
      <c r="R80" s="97"/>
      <c r="S80" s="97">
        <v>330000</v>
      </c>
    </row>
    <row r="81" spans="1:19" ht="26.25" x14ac:dyDescent="0.25">
      <c r="A81" s="137" t="s">
        <v>37</v>
      </c>
      <c r="B81" s="148" t="s">
        <v>261</v>
      </c>
      <c r="C81" s="149" t="s">
        <v>262</v>
      </c>
      <c r="D81" s="109"/>
      <c r="E81" s="115">
        <f t="shared" si="41"/>
        <v>8430</v>
      </c>
      <c r="F81" s="115">
        <f t="shared" si="42"/>
        <v>8430</v>
      </c>
      <c r="G81" s="115">
        <f t="shared" si="43"/>
        <v>8430</v>
      </c>
      <c r="H81" s="97"/>
      <c r="I81" s="97"/>
      <c r="J81" s="97"/>
      <c r="K81" s="97">
        <v>8430</v>
      </c>
      <c r="L81" s="97"/>
      <c r="M81" s="97"/>
      <c r="N81" s="97"/>
      <c r="O81" s="97">
        <v>8430</v>
      </c>
      <c r="P81" s="97"/>
      <c r="Q81" s="97"/>
      <c r="R81" s="97"/>
      <c r="S81" s="97">
        <v>8430</v>
      </c>
    </row>
    <row r="82" spans="1:19" x14ac:dyDescent="0.25">
      <c r="A82" s="136" t="s">
        <v>38</v>
      </c>
      <c r="B82" s="117" t="s">
        <v>263</v>
      </c>
      <c r="C82" s="118" t="s">
        <v>264</v>
      </c>
      <c r="D82" s="109"/>
      <c r="E82" s="115">
        <f t="shared" si="41"/>
        <v>22983.88</v>
      </c>
      <c r="F82" s="115">
        <f t="shared" si="42"/>
        <v>50000</v>
      </c>
      <c r="G82" s="115">
        <f t="shared" si="43"/>
        <v>50000</v>
      </c>
      <c r="H82" s="97"/>
      <c r="I82" s="97"/>
      <c r="J82" s="97"/>
      <c r="K82" s="97">
        <v>22983.88</v>
      </c>
      <c r="L82" s="97"/>
      <c r="M82" s="97"/>
      <c r="N82" s="97"/>
      <c r="O82" s="97">
        <v>50000</v>
      </c>
      <c r="P82" s="97"/>
      <c r="Q82" s="97"/>
      <c r="R82" s="97"/>
      <c r="S82" s="97">
        <v>50000</v>
      </c>
    </row>
    <row r="83" spans="1:19" s="132" customFormat="1" x14ac:dyDescent="0.25">
      <c r="A83" s="128" t="s">
        <v>39</v>
      </c>
      <c r="B83" s="142" t="s">
        <v>265</v>
      </c>
      <c r="C83" s="134" t="s">
        <v>47</v>
      </c>
      <c r="D83" s="129"/>
      <c r="E83" s="130">
        <f t="shared" si="41"/>
        <v>0</v>
      </c>
      <c r="F83" s="130">
        <f t="shared" si="42"/>
        <v>0</v>
      </c>
      <c r="G83" s="130">
        <f t="shared" si="43"/>
        <v>0</v>
      </c>
      <c r="H83" s="131">
        <f>SUM(H85:H90)</f>
        <v>0</v>
      </c>
      <c r="I83" s="131">
        <f t="shared" ref="I83:S83" si="45">SUM(I85:I90)</f>
        <v>0</v>
      </c>
      <c r="J83" s="131">
        <f t="shared" si="45"/>
        <v>0</v>
      </c>
      <c r="K83" s="131">
        <f t="shared" si="45"/>
        <v>0</v>
      </c>
      <c r="L83" s="131">
        <f t="shared" si="45"/>
        <v>0</v>
      </c>
      <c r="M83" s="131">
        <f t="shared" si="45"/>
        <v>0</v>
      </c>
      <c r="N83" s="131">
        <f t="shared" si="45"/>
        <v>0</v>
      </c>
      <c r="O83" s="131">
        <f t="shared" si="45"/>
        <v>0</v>
      </c>
      <c r="P83" s="131">
        <f t="shared" si="45"/>
        <v>0</v>
      </c>
      <c r="Q83" s="131">
        <f t="shared" si="45"/>
        <v>0</v>
      </c>
      <c r="R83" s="131">
        <f t="shared" si="45"/>
        <v>0</v>
      </c>
      <c r="S83" s="131">
        <f t="shared" si="45"/>
        <v>0</v>
      </c>
    </row>
    <row r="84" spans="1:19" x14ac:dyDescent="0.25">
      <c r="A84" s="136" t="s">
        <v>25</v>
      </c>
      <c r="B84" s="185" t="s">
        <v>266</v>
      </c>
      <c r="C84" s="187" t="s">
        <v>267</v>
      </c>
      <c r="D84" s="109"/>
      <c r="E84" s="115">
        <f t="shared" si="41"/>
        <v>0</v>
      </c>
      <c r="F84" s="115">
        <f t="shared" si="42"/>
        <v>0</v>
      </c>
      <c r="G84" s="115">
        <f t="shared" si="43"/>
        <v>0</v>
      </c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</row>
    <row r="85" spans="1:19" x14ac:dyDescent="0.25">
      <c r="A85" s="136" t="s">
        <v>268</v>
      </c>
      <c r="B85" s="186"/>
      <c r="C85" s="188"/>
      <c r="D85" s="109"/>
      <c r="E85" s="115">
        <f t="shared" si="41"/>
        <v>0</v>
      </c>
      <c r="F85" s="115">
        <f t="shared" si="42"/>
        <v>0</v>
      </c>
      <c r="G85" s="115">
        <f t="shared" si="43"/>
        <v>0</v>
      </c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</row>
    <row r="86" spans="1:19" x14ac:dyDescent="0.25">
      <c r="A86" s="136" t="s">
        <v>269</v>
      </c>
      <c r="B86" s="117" t="s">
        <v>270</v>
      </c>
      <c r="C86" s="118" t="s">
        <v>271</v>
      </c>
      <c r="D86" s="109"/>
      <c r="E86" s="115">
        <f t="shared" si="41"/>
        <v>0</v>
      </c>
      <c r="F86" s="115">
        <f t="shared" si="42"/>
        <v>0</v>
      </c>
      <c r="G86" s="115">
        <f t="shared" si="43"/>
        <v>0</v>
      </c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</row>
    <row r="87" spans="1:19" ht="26.25" x14ac:dyDescent="0.25">
      <c r="A87" s="137" t="s">
        <v>272</v>
      </c>
      <c r="B87" s="148" t="s">
        <v>273</v>
      </c>
      <c r="C87" s="149" t="s">
        <v>274</v>
      </c>
      <c r="D87" s="109"/>
      <c r="E87" s="115">
        <f t="shared" si="41"/>
        <v>0</v>
      </c>
      <c r="F87" s="115">
        <f t="shared" si="42"/>
        <v>0</v>
      </c>
      <c r="G87" s="115">
        <f t="shared" si="43"/>
        <v>0</v>
      </c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</row>
    <row r="88" spans="1:19" ht="26.25" x14ac:dyDescent="0.25">
      <c r="A88" s="137" t="s">
        <v>275</v>
      </c>
      <c r="B88" s="148" t="s">
        <v>276</v>
      </c>
      <c r="C88" s="149" t="s">
        <v>277</v>
      </c>
      <c r="D88" s="109"/>
      <c r="E88" s="115">
        <f t="shared" si="41"/>
        <v>0</v>
      </c>
      <c r="F88" s="115">
        <f t="shared" si="42"/>
        <v>0</v>
      </c>
      <c r="G88" s="115">
        <f t="shared" si="43"/>
        <v>0</v>
      </c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</row>
    <row r="89" spans="1:19" x14ac:dyDescent="0.25">
      <c r="A89" s="136" t="s">
        <v>40</v>
      </c>
      <c r="B89" s="148" t="s">
        <v>278</v>
      </c>
      <c r="C89" s="149" t="s">
        <v>279</v>
      </c>
      <c r="D89" s="109"/>
      <c r="E89" s="115">
        <f t="shared" si="41"/>
        <v>0</v>
      </c>
      <c r="F89" s="115">
        <f t="shared" si="42"/>
        <v>0</v>
      </c>
      <c r="G89" s="115">
        <f t="shared" si="43"/>
        <v>0</v>
      </c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</row>
    <row r="90" spans="1:19" ht="26.25" x14ac:dyDescent="0.25">
      <c r="A90" s="137" t="s">
        <v>41</v>
      </c>
      <c r="B90" s="148" t="s">
        <v>280</v>
      </c>
      <c r="C90" s="149" t="s">
        <v>281</v>
      </c>
      <c r="D90" s="109"/>
      <c r="E90" s="115">
        <f t="shared" si="41"/>
        <v>0</v>
      </c>
      <c r="F90" s="115">
        <f t="shared" si="42"/>
        <v>0</v>
      </c>
      <c r="G90" s="115">
        <f t="shared" si="43"/>
        <v>0</v>
      </c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</row>
    <row r="91" spans="1:19" s="132" customFormat="1" x14ac:dyDescent="0.25">
      <c r="A91" s="128" t="s">
        <v>282</v>
      </c>
      <c r="B91" s="142" t="s">
        <v>283</v>
      </c>
      <c r="C91" s="134" t="s">
        <v>47</v>
      </c>
      <c r="D91" s="129"/>
      <c r="E91" s="130">
        <f t="shared" si="41"/>
        <v>0</v>
      </c>
      <c r="F91" s="130">
        <f t="shared" si="42"/>
        <v>0</v>
      </c>
      <c r="G91" s="130">
        <f t="shared" si="43"/>
        <v>0</v>
      </c>
      <c r="H91" s="131">
        <f>H93+H94</f>
        <v>0</v>
      </c>
      <c r="I91" s="131">
        <f t="shared" ref="I91:S91" si="46">I93+I94</f>
        <v>0</v>
      </c>
      <c r="J91" s="131">
        <f t="shared" si="46"/>
        <v>0</v>
      </c>
      <c r="K91" s="131">
        <f t="shared" si="46"/>
        <v>0</v>
      </c>
      <c r="L91" s="131">
        <f t="shared" si="46"/>
        <v>0</v>
      </c>
      <c r="M91" s="131">
        <f t="shared" si="46"/>
        <v>0</v>
      </c>
      <c r="N91" s="131">
        <f t="shared" si="46"/>
        <v>0</v>
      </c>
      <c r="O91" s="131">
        <f t="shared" si="46"/>
        <v>0</v>
      </c>
      <c r="P91" s="131">
        <f t="shared" si="46"/>
        <v>0</v>
      </c>
      <c r="Q91" s="131">
        <f t="shared" si="46"/>
        <v>0</v>
      </c>
      <c r="R91" s="131">
        <f t="shared" si="46"/>
        <v>0</v>
      </c>
      <c r="S91" s="131">
        <f t="shared" si="46"/>
        <v>0</v>
      </c>
    </row>
    <row r="92" spans="1:19" x14ac:dyDescent="0.25">
      <c r="A92" s="136" t="s">
        <v>19</v>
      </c>
      <c r="B92" s="185" t="s">
        <v>284</v>
      </c>
      <c r="C92" s="187" t="s">
        <v>285</v>
      </c>
      <c r="D92" s="109"/>
      <c r="E92" s="115">
        <f t="shared" si="41"/>
        <v>0</v>
      </c>
      <c r="F92" s="115">
        <f t="shared" si="42"/>
        <v>0</v>
      </c>
      <c r="G92" s="115">
        <f t="shared" si="43"/>
        <v>0</v>
      </c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</row>
    <row r="93" spans="1:19" ht="26.25" x14ac:dyDescent="0.25">
      <c r="A93" s="137" t="s">
        <v>42</v>
      </c>
      <c r="B93" s="189"/>
      <c r="C93" s="190"/>
      <c r="D93" s="109"/>
      <c r="E93" s="115">
        <f t="shared" si="41"/>
        <v>0</v>
      </c>
      <c r="F93" s="115">
        <f t="shared" si="42"/>
        <v>0</v>
      </c>
      <c r="G93" s="115">
        <f t="shared" si="43"/>
        <v>0</v>
      </c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</row>
    <row r="94" spans="1:19" ht="39" x14ac:dyDescent="0.25">
      <c r="A94" s="137" t="s">
        <v>286</v>
      </c>
      <c r="B94" s="148" t="s">
        <v>287</v>
      </c>
      <c r="C94" s="149" t="s">
        <v>288</v>
      </c>
      <c r="D94" s="109"/>
      <c r="E94" s="115">
        <f t="shared" si="41"/>
        <v>0</v>
      </c>
      <c r="F94" s="115">
        <f t="shared" si="42"/>
        <v>0</v>
      </c>
      <c r="G94" s="115">
        <f t="shared" si="43"/>
        <v>0</v>
      </c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</row>
    <row r="95" spans="1:19" s="132" customFormat="1" x14ac:dyDescent="0.25">
      <c r="A95" s="128" t="s">
        <v>289</v>
      </c>
      <c r="B95" s="142" t="s">
        <v>290</v>
      </c>
      <c r="C95" s="164" t="s">
        <v>47</v>
      </c>
      <c r="D95" s="129"/>
      <c r="E95" s="130">
        <f t="shared" si="41"/>
        <v>3731429.98</v>
      </c>
      <c r="F95" s="130">
        <f t="shared" si="42"/>
        <v>4146000</v>
      </c>
      <c r="G95" s="130">
        <f t="shared" si="43"/>
        <v>3980000</v>
      </c>
      <c r="H95" s="131">
        <f t="shared" ref="H95:S95" si="47">H97+H98+H99+H105</f>
        <v>0</v>
      </c>
      <c r="I95" s="131">
        <f t="shared" si="47"/>
        <v>1625643.17</v>
      </c>
      <c r="J95" s="131">
        <f t="shared" si="47"/>
        <v>0</v>
      </c>
      <c r="K95" s="131">
        <f t="shared" si="47"/>
        <v>2105786.81</v>
      </c>
      <c r="L95" s="131">
        <f t="shared" si="47"/>
        <v>0</v>
      </c>
      <c r="M95" s="131">
        <f t="shared" si="47"/>
        <v>1900000</v>
      </c>
      <c r="N95" s="131">
        <f t="shared" si="47"/>
        <v>0</v>
      </c>
      <c r="O95" s="131">
        <f t="shared" si="47"/>
        <v>2246000</v>
      </c>
      <c r="P95" s="131">
        <f t="shared" si="47"/>
        <v>0</v>
      </c>
      <c r="Q95" s="131">
        <f t="shared" si="47"/>
        <v>1950000</v>
      </c>
      <c r="R95" s="131">
        <f t="shared" si="47"/>
        <v>0</v>
      </c>
      <c r="S95" s="131">
        <f t="shared" si="47"/>
        <v>2030000</v>
      </c>
    </row>
    <row r="96" spans="1:19" x14ac:dyDescent="0.25">
      <c r="A96" s="136" t="s">
        <v>25</v>
      </c>
      <c r="B96" s="185" t="s">
        <v>291</v>
      </c>
      <c r="C96" s="187" t="s">
        <v>292</v>
      </c>
      <c r="D96" s="165"/>
      <c r="E96" s="115">
        <f t="shared" si="41"/>
        <v>0</v>
      </c>
      <c r="F96" s="115">
        <f t="shared" si="42"/>
        <v>0</v>
      </c>
      <c r="G96" s="115">
        <f t="shared" si="43"/>
        <v>0</v>
      </c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</row>
    <row r="97" spans="1:19" x14ac:dyDescent="0.25">
      <c r="A97" s="136" t="s">
        <v>293</v>
      </c>
      <c r="B97" s="186"/>
      <c r="C97" s="188"/>
      <c r="D97" s="165"/>
      <c r="E97" s="115">
        <f t="shared" si="41"/>
        <v>0</v>
      </c>
      <c r="F97" s="115">
        <f t="shared" si="42"/>
        <v>0</v>
      </c>
      <c r="G97" s="115">
        <f t="shared" si="43"/>
        <v>0</v>
      </c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</row>
    <row r="98" spans="1:19" ht="26.25" x14ac:dyDescent="0.25">
      <c r="A98" s="137" t="s">
        <v>43</v>
      </c>
      <c r="B98" s="148" t="s">
        <v>294</v>
      </c>
      <c r="C98" s="149" t="s">
        <v>295</v>
      </c>
      <c r="D98" s="165"/>
      <c r="E98" s="115">
        <f t="shared" si="41"/>
        <v>0</v>
      </c>
      <c r="F98" s="115">
        <f t="shared" si="42"/>
        <v>0</v>
      </c>
      <c r="G98" s="115">
        <f t="shared" si="43"/>
        <v>0</v>
      </c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</row>
    <row r="99" spans="1:19" x14ac:dyDescent="0.25">
      <c r="A99" s="136" t="s">
        <v>296</v>
      </c>
      <c r="B99" s="117" t="s">
        <v>297</v>
      </c>
      <c r="C99" s="147" t="s">
        <v>298</v>
      </c>
      <c r="D99" s="165"/>
      <c r="E99" s="115">
        <f t="shared" si="41"/>
        <v>2082678.09</v>
      </c>
      <c r="F99" s="115">
        <f t="shared" si="42"/>
        <v>950000</v>
      </c>
      <c r="G99" s="115">
        <f t="shared" si="43"/>
        <v>950000</v>
      </c>
      <c r="H99" s="97"/>
      <c r="I99" s="97">
        <v>354541.77</v>
      </c>
      <c r="J99" s="97"/>
      <c r="K99" s="97">
        <v>1728136.32</v>
      </c>
      <c r="L99" s="97"/>
      <c r="M99" s="97"/>
      <c r="N99" s="97"/>
      <c r="O99" s="97">
        <v>950000</v>
      </c>
      <c r="P99" s="97"/>
      <c r="Q99" s="97"/>
      <c r="R99" s="97"/>
      <c r="S99" s="97">
        <v>950000</v>
      </c>
    </row>
    <row r="100" spans="1:19" x14ac:dyDescent="0.25">
      <c r="A100" s="180" t="s">
        <v>346</v>
      </c>
      <c r="B100" s="177"/>
      <c r="C100" s="178"/>
      <c r="D100" s="165"/>
      <c r="E100" s="115">
        <f t="shared" ref="E100:E102" si="48">H100+I100+J100+K100</f>
        <v>201266.61000000002</v>
      </c>
      <c r="F100" s="115">
        <f t="shared" ref="F100:F102" si="49">L100+M100+N100+O100</f>
        <v>0</v>
      </c>
      <c r="G100" s="115">
        <f t="shared" ref="G100:G102" si="50">P100+Q100+R100+S100</f>
        <v>0</v>
      </c>
      <c r="H100" s="97"/>
      <c r="I100" s="97">
        <v>187259.44</v>
      </c>
      <c r="J100" s="97"/>
      <c r="K100" s="97">
        <v>14007.17</v>
      </c>
      <c r="L100" s="97"/>
      <c r="M100" s="97"/>
      <c r="N100" s="97"/>
      <c r="O100" s="97"/>
      <c r="P100" s="97"/>
      <c r="Q100" s="97"/>
      <c r="R100" s="97"/>
      <c r="S100" s="97"/>
    </row>
    <row r="101" spans="1:19" x14ac:dyDescent="0.25">
      <c r="A101" s="180" t="s">
        <v>344</v>
      </c>
      <c r="B101" s="177"/>
      <c r="C101" s="178"/>
      <c r="D101" s="165"/>
      <c r="E101" s="115">
        <f t="shared" si="48"/>
        <v>222424.56</v>
      </c>
      <c r="F101" s="115">
        <f t="shared" si="49"/>
        <v>0</v>
      </c>
      <c r="G101" s="115">
        <f t="shared" si="50"/>
        <v>0</v>
      </c>
      <c r="H101" s="97"/>
      <c r="I101" s="97">
        <v>0</v>
      </c>
      <c r="J101" s="97"/>
      <c r="K101" s="97">
        <v>222424.56</v>
      </c>
      <c r="L101" s="97"/>
      <c r="M101" s="97"/>
      <c r="N101" s="97"/>
      <c r="O101" s="97"/>
      <c r="P101" s="97"/>
      <c r="Q101" s="97"/>
      <c r="R101" s="97"/>
      <c r="S101" s="97"/>
    </row>
    <row r="102" spans="1:19" x14ac:dyDescent="0.25">
      <c r="A102" s="180" t="s">
        <v>343</v>
      </c>
      <c r="B102" s="177"/>
      <c r="C102" s="178"/>
      <c r="D102" s="165"/>
      <c r="E102" s="115">
        <f t="shared" si="48"/>
        <v>318285.17</v>
      </c>
      <c r="F102" s="115">
        <f t="shared" si="49"/>
        <v>0</v>
      </c>
      <c r="G102" s="115">
        <f t="shared" si="50"/>
        <v>0</v>
      </c>
      <c r="H102" s="97"/>
      <c r="I102" s="97">
        <v>0</v>
      </c>
      <c r="J102" s="97"/>
      <c r="K102" s="97">
        <v>318285.17</v>
      </c>
      <c r="L102" s="97"/>
      <c r="M102" s="97"/>
      <c r="N102" s="97"/>
      <c r="O102" s="97"/>
      <c r="P102" s="97"/>
      <c r="Q102" s="97"/>
      <c r="R102" s="97"/>
      <c r="S102" s="97"/>
    </row>
    <row r="103" spans="1:19" ht="17.45" customHeight="1" x14ac:dyDescent="0.25">
      <c r="A103" s="136" t="s">
        <v>299</v>
      </c>
      <c r="B103" s="185" t="s">
        <v>300</v>
      </c>
      <c r="C103" s="187" t="s">
        <v>301</v>
      </c>
      <c r="D103" s="165"/>
      <c r="E103" s="115">
        <f t="shared" si="41"/>
        <v>0</v>
      </c>
      <c r="F103" s="115">
        <f t="shared" si="42"/>
        <v>0</v>
      </c>
      <c r="G103" s="115">
        <f t="shared" si="43"/>
        <v>0</v>
      </c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</row>
    <row r="104" spans="1:19" ht="13.9" customHeight="1" x14ac:dyDescent="0.25">
      <c r="A104" s="136" t="s">
        <v>302</v>
      </c>
      <c r="B104" s="186"/>
      <c r="C104" s="188"/>
      <c r="D104" s="165"/>
      <c r="E104" s="115">
        <f t="shared" si="41"/>
        <v>0</v>
      </c>
      <c r="F104" s="115">
        <f t="shared" si="42"/>
        <v>0</v>
      </c>
      <c r="G104" s="115">
        <f t="shared" si="43"/>
        <v>0</v>
      </c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</row>
    <row r="105" spans="1:19" x14ac:dyDescent="0.25">
      <c r="A105" s="136" t="s">
        <v>303</v>
      </c>
      <c r="B105" s="117" t="s">
        <v>304</v>
      </c>
      <c r="C105" s="147" t="s">
        <v>305</v>
      </c>
      <c r="D105" s="165"/>
      <c r="E105" s="115">
        <f t="shared" si="41"/>
        <v>1648751.89</v>
      </c>
      <c r="F105" s="115">
        <f t="shared" si="42"/>
        <v>3196000</v>
      </c>
      <c r="G105" s="115">
        <f t="shared" si="43"/>
        <v>3030000</v>
      </c>
      <c r="H105" s="97"/>
      <c r="I105" s="97">
        <v>1271101.3999999999</v>
      </c>
      <c r="J105" s="97"/>
      <c r="K105" s="97">
        <v>377650.49</v>
      </c>
      <c r="L105" s="97"/>
      <c r="M105" s="97">
        <v>1900000</v>
      </c>
      <c r="N105" s="97"/>
      <c r="O105" s="97">
        <v>1296000</v>
      </c>
      <c r="P105" s="97"/>
      <c r="Q105" s="97">
        <v>1950000</v>
      </c>
      <c r="R105" s="97"/>
      <c r="S105" s="97">
        <v>1080000</v>
      </c>
    </row>
    <row r="106" spans="1:19" ht="14.45" customHeight="1" x14ac:dyDescent="0.25">
      <c r="A106" s="137" t="s">
        <v>44</v>
      </c>
      <c r="B106" s="148" t="s">
        <v>306</v>
      </c>
      <c r="C106" s="149" t="s">
        <v>179</v>
      </c>
      <c r="D106" s="165"/>
      <c r="E106" s="115">
        <f t="shared" si="41"/>
        <v>0</v>
      </c>
      <c r="F106" s="115">
        <f t="shared" si="42"/>
        <v>0</v>
      </c>
      <c r="G106" s="115">
        <f t="shared" si="43"/>
        <v>0</v>
      </c>
      <c r="H106" s="97">
        <f>H108+H109</f>
        <v>0</v>
      </c>
      <c r="I106" s="97">
        <f t="shared" ref="I106:S106" si="51">I108+I109</f>
        <v>0</v>
      </c>
      <c r="J106" s="97">
        <f t="shared" si="51"/>
        <v>0</v>
      </c>
      <c r="K106" s="97">
        <f t="shared" si="51"/>
        <v>0</v>
      </c>
      <c r="L106" s="97">
        <f t="shared" si="51"/>
        <v>0</v>
      </c>
      <c r="M106" s="97">
        <f t="shared" si="51"/>
        <v>0</v>
      </c>
      <c r="N106" s="97">
        <f t="shared" si="51"/>
        <v>0</v>
      </c>
      <c r="O106" s="97">
        <f t="shared" si="51"/>
        <v>0</v>
      </c>
      <c r="P106" s="97">
        <f t="shared" si="51"/>
        <v>0</v>
      </c>
      <c r="Q106" s="97">
        <f t="shared" si="51"/>
        <v>0</v>
      </c>
      <c r="R106" s="97">
        <f t="shared" si="51"/>
        <v>0</v>
      </c>
      <c r="S106" s="97">
        <f t="shared" si="51"/>
        <v>0</v>
      </c>
    </row>
    <row r="107" spans="1:19" x14ac:dyDescent="0.25">
      <c r="A107" s="153" t="s">
        <v>19</v>
      </c>
      <c r="B107" s="185" t="s">
        <v>307</v>
      </c>
      <c r="C107" s="187" t="s">
        <v>308</v>
      </c>
      <c r="D107" s="165"/>
      <c r="E107" s="115">
        <f t="shared" si="41"/>
        <v>0</v>
      </c>
      <c r="F107" s="115">
        <f t="shared" si="42"/>
        <v>0</v>
      </c>
      <c r="G107" s="115">
        <f t="shared" si="43"/>
        <v>0</v>
      </c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</row>
    <row r="108" spans="1:19" x14ac:dyDescent="0.25">
      <c r="A108" s="153" t="s">
        <v>309</v>
      </c>
      <c r="B108" s="186"/>
      <c r="C108" s="188"/>
      <c r="D108" s="165"/>
      <c r="E108" s="115">
        <f t="shared" si="41"/>
        <v>0</v>
      </c>
      <c r="F108" s="115">
        <f t="shared" si="42"/>
        <v>0</v>
      </c>
      <c r="G108" s="115">
        <f t="shared" si="43"/>
        <v>0</v>
      </c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</row>
    <row r="109" spans="1:19" x14ac:dyDescent="0.25">
      <c r="A109" s="153" t="s">
        <v>310</v>
      </c>
      <c r="B109" s="148" t="s">
        <v>311</v>
      </c>
      <c r="C109" s="149" t="s">
        <v>312</v>
      </c>
      <c r="D109" s="165"/>
      <c r="E109" s="115">
        <f t="shared" si="41"/>
        <v>0</v>
      </c>
      <c r="F109" s="115">
        <f t="shared" si="42"/>
        <v>0</v>
      </c>
      <c r="G109" s="115">
        <f t="shared" si="43"/>
        <v>0</v>
      </c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</row>
    <row r="110" spans="1:19" s="170" customFormat="1" ht="16.149999999999999" customHeight="1" x14ac:dyDescent="0.25">
      <c r="A110" s="166" t="s">
        <v>313</v>
      </c>
      <c r="B110" s="167" t="s">
        <v>314</v>
      </c>
      <c r="C110" s="168" t="s">
        <v>47</v>
      </c>
      <c r="D110" s="169"/>
      <c r="E110" s="130">
        <f t="shared" si="41"/>
        <v>0</v>
      </c>
      <c r="F110" s="130">
        <f t="shared" si="42"/>
        <v>0</v>
      </c>
      <c r="G110" s="130">
        <f t="shared" si="43"/>
        <v>0</v>
      </c>
      <c r="H110" s="144">
        <f>SUM(H112:H114)</f>
        <v>0</v>
      </c>
      <c r="I110" s="144">
        <f t="shared" ref="I110:S110" si="52">SUM(I112:I114)</f>
        <v>0</v>
      </c>
      <c r="J110" s="144">
        <f t="shared" si="52"/>
        <v>0</v>
      </c>
      <c r="K110" s="144">
        <f t="shared" si="52"/>
        <v>0</v>
      </c>
      <c r="L110" s="144">
        <f t="shared" si="52"/>
        <v>0</v>
      </c>
      <c r="M110" s="144">
        <f t="shared" si="52"/>
        <v>0</v>
      </c>
      <c r="N110" s="144">
        <f t="shared" si="52"/>
        <v>0</v>
      </c>
      <c r="O110" s="144">
        <f t="shared" si="52"/>
        <v>0</v>
      </c>
      <c r="P110" s="144">
        <f t="shared" si="52"/>
        <v>0</v>
      </c>
      <c r="Q110" s="144">
        <f t="shared" si="52"/>
        <v>0</v>
      </c>
      <c r="R110" s="144">
        <f t="shared" si="52"/>
        <v>0</v>
      </c>
      <c r="S110" s="144">
        <f t="shared" si="52"/>
        <v>0</v>
      </c>
    </row>
    <row r="111" spans="1:19" x14ac:dyDescent="0.25">
      <c r="A111" s="136" t="s">
        <v>19</v>
      </c>
      <c r="B111" s="185" t="s">
        <v>315</v>
      </c>
      <c r="C111" s="187" t="s">
        <v>176</v>
      </c>
      <c r="D111" s="165"/>
      <c r="E111" s="115">
        <f t="shared" si="41"/>
        <v>0</v>
      </c>
      <c r="F111" s="115">
        <f t="shared" si="42"/>
        <v>0</v>
      </c>
      <c r="G111" s="115">
        <f t="shared" si="43"/>
        <v>0</v>
      </c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</row>
    <row r="112" spans="1:19" ht="16.149999999999999" customHeight="1" x14ac:dyDescent="0.25">
      <c r="A112" s="136" t="s">
        <v>316</v>
      </c>
      <c r="B112" s="186"/>
      <c r="C112" s="188"/>
      <c r="D112" s="165"/>
      <c r="E112" s="115">
        <f t="shared" si="41"/>
        <v>0</v>
      </c>
      <c r="F112" s="115">
        <f t="shared" si="42"/>
        <v>0</v>
      </c>
      <c r="G112" s="115">
        <f t="shared" si="43"/>
        <v>0</v>
      </c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</row>
    <row r="113" spans="1:19" ht="16.149999999999999" customHeight="1" x14ac:dyDescent="0.25">
      <c r="A113" s="136" t="s">
        <v>317</v>
      </c>
      <c r="B113" s="117" t="s">
        <v>318</v>
      </c>
      <c r="C113" s="147" t="s">
        <v>176</v>
      </c>
      <c r="D113" s="165"/>
      <c r="E113" s="115">
        <f t="shared" si="41"/>
        <v>0</v>
      </c>
      <c r="F113" s="115">
        <f t="shared" si="42"/>
        <v>0</v>
      </c>
      <c r="G113" s="115">
        <f t="shared" si="43"/>
        <v>0</v>
      </c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</row>
    <row r="114" spans="1:19" ht="16.149999999999999" customHeight="1" x14ac:dyDescent="0.25">
      <c r="A114" s="136" t="s">
        <v>319</v>
      </c>
      <c r="B114" s="117" t="s">
        <v>320</v>
      </c>
      <c r="C114" s="147" t="s">
        <v>176</v>
      </c>
      <c r="D114" s="165"/>
      <c r="E114" s="115">
        <f t="shared" si="41"/>
        <v>0</v>
      </c>
      <c r="F114" s="115">
        <f t="shared" si="42"/>
        <v>0</v>
      </c>
      <c r="G114" s="115">
        <f t="shared" si="43"/>
        <v>0</v>
      </c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</row>
    <row r="115" spans="1:19" s="170" customFormat="1" ht="16.149999999999999" customHeight="1" x14ac:dyDescent="0.25">
      <c r="A115" s="166" t="s">
        <v>321</v>
      </c>
      <c r="B115" s="167" t="s">
        <v>322</v>
      </c>
      <c r="C115" s="168" t="s">
        <v>47</v>
      </c>
      <c r="D115" s="169"/>
      <c r="E115" s="130">
        <f t="shared" si="41"/>
        <v>131979.57999999999</v>
      </c>
      <c r="F115" s="130">
        <f t="shared" si="42"/>
        <v>0</v>
      </c>
      <c r="G115" s="130">
        <f t="shared" si="43"/>
        <v>0</v>
      </c>
      <c r="H115" s="144">
        <f>SUM(H117:H122)</f>
        <v>0</v>
      </c>
      <c r="I115" s="144">
        <f t="shared" ref="I115:S115" si="53">SUM(I117:I122)</f>
        <v>0</v>
      </c>
      <c r="J115" s="144">
        <f t="shared" si="53"/>
        <v>0</v>
      </c>
      <c r="K115" s="144">
        <f t="shared" si="53"/>
        <v>131979.57999999999</v>
      </c>
      <c r="L115" s="144">
        <f t="shared" si="53"/>
        <v>0</v>
      </c>
      <c r="M115" s="144">
        <f t="shared" si="53"/>
        <v>0</v>
      </c>
      <c r="N115" s="144">
        <f t="shared" si="53"/>
        <v>0</v>
      </c>
      <c r="O115" s="144">
        <f t="shared" si="53"/>
        <v>0</v>
      </c>
      <c r="P115" s="144">
        <f t="shared" si="53"/>
        <v>0</v>
      </c>
      <c r="Q115" s="144">
        <f t="shared" si="53"/>
        <v>0</v>
      </c>
      <c r="R115" s="144">
        <f t="shared" si="53"/>
        <v>0</v>
      </c>
      <c r="S115" s="144">
        <f t="shared" si="53"/>
        <v>0</v>
      </c>
    </row>
    <row r="116" spans="1:19" x14ac:dyDescent="0.25">
      <c r="A116" s="136" t="s">
        <v>19</v>
      </c>
      <c r="B116" s="185" t="s">
        <v>323</v>
      </c>
      <c r="C116" s="187" t="s">
        <v>324</v>
      </c>
      <c r="D116" s="165"/>
      <c r="E116" s="115">
        <f t="shared" si="41"/>
        <v>0</v>
      </c>
      <c r="F116" s="115">
        <f t="shared" si="42"/>
        <v>0</v>
      </c>
      <c r="G116" s="115">
        <f t="shared" si="43"/>
        <v>0</v>
      </c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</row>
    <row r="117" spans="1:19" x14ac:dyDescent="0.25">
      <c r="A117" s="136" t="s">
        <v>325</v>
      </c>
      <c r="B117" s="186"/>
      <c r="C117" s="188"/>
      <c r="D117" s="165"/>
      <c r="E117" s="115">
        <f t="shared" si="41"/>
        <v>0</v>
      </c>
      <c r="F117" s="115">
        <f t="shared" si="42"/>
        <v>0</v>
      </c>
      <c r="G117" s="115">
        <f t="shared" si="43"/>
        <v>0</v>
      </c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</row>
    <row r="118" spans="1:19" ht="26.25" x14ac:dyDescent="0.25">
      <c r="A118" s="137" t="s">
        <v>326</v>
      </c>
      <c r="B118" s="148" t="s">
        <v>327</v>
      </c>
      <c r="C118" s="149" t="s">
        <v>324</v>
      </c>
      <c r="D118" s="165"/>
      <c r="E118" s="115">
        <f t="shared" si="41"/>
        <v>131979.57999999999</v>
      </c>
      <c r="F118" s="115">
        <f t="shared" si="42"/>
        <v>0</v>
      </c>
      <c r="G118" s="115">
        <f t="shared" si="43"/>
        <v>0</v>
      </c>
      <c r="H118" s="171"/>
      <c r="I118" s="171"/>
      <c r="J118" s="171"/>
      <c r="K118" s="176">
        <v>131979.57999999999</v>
      </c>
      <c r="L118" s="171"/>
      <c r="M118" s="171"/>
      <c r="N118" s="171"/>
      <c r="O118" s="171"/>
      <c r="P118" s="171"/>
      <c r="Q118" s="171"/>
      <c r="R118" s="171"/>
      <c r="S118" s="171"/>
    </row>
    <row r="119" spans="1:19" x14ac:dyDescent="0.25">
      <c r="A119" s="136" t="s">
        <v>328</v>
      </c>
      <c r="B119" s="146" t="s">
        <v>329</v>
      </c>
      <c r="C119" s="147" t="s">
        <v>330</v>
      </c>
      <c r="D119" s="165"/>
      <c r="E119" s="115">
        <f t="shared" si="41"/>
        <v>0</v>
      </c>
      <c r="F119" s="115">
        <f t="shared" si="42"/>
        <v>0</v>
      </c>
      <c r="G119" s="115">
        <f t="shared" si="43"/>
        <v>0</v>
      </c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</row>
    <row r="120" spans="1:19" x14ac:dyDescent="0.25">
      <c r="A120" s="136" t="s">
        <v>331</v>
      </c>
      <c r="B120" s="146" t="s">
        <v>332</v>
      </c>
      <c r="C120" s="147" t="s">
        <v>333</v>
      </c>
      <c r="D120" s="165"/>
      <c r="E120" s="115">
        <f t="shared" si="41"/>
        <v>0</v>
      </c>
      <c r="F120" s="115">
        <f t="shared" si="42"/>
        <v>0</v>
      </c>
      <c r="G120" s="115">
        <f t="shared" si="43"/>
        <v>0</v>
      </c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</row>
    <row r="121" spans="1:19" x14ac:dyDescent="0.25">
      <c r="A121" s="136" t="s">
        <v>334</v>
      </c>
      <c r="B121" s="146" t="s">
        <v>335</v>
      </c>
      <c r="C121" s="147" t="s">
        <v>336</v>
      </c>
      <c r="D121" s="165"/>
      <c r="E121" s="115">
        <f t="shared" si="41"/>
        <v>0</v>
      </c>
      <c r="F121" s="115">
        <f t="shared" si="42"/>
        <v>0</v>
      </c>
      <c r="G121" s="115">
        <f t="shared" si="43"/>
        <v>0</v>
      </c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</row>
    <row r="122" spans="1:19" ht="15.75" thickBot="1" x14ac:dyDescent="0.3">
      <c r="A122" s="136" t="s">
        <v>337</v>
      </c>
      <c r="B122" s="172" t="s">
        <v>338</v>
      </c>
      <c r="C122" s="173" t="s">
        <v>339</v>
      </c>
      <c r="D122" s="165"/>
      <c r="E122" s="115">
        <f t="shared" si="41"/>
        <v>0</v>
      </c>
      <c r="F122" s="115">
        <f t="shared" si="42"/>
        <v>0</v>
      </c>
      <c r="G122" s="115">
        <f t="shared" si="43"/>
        <v>0</v>
      </c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</row>
  </sheetData>
  <mergeCells count="60">
    <mergeCell ref="A1:A4"/>
    <mergeCell ref="B1:B4"/>
    <mergeCell ref="C1:C4"/>
    <mergeCell ref="D1:D4"/>
    <mergeCell ref="E1:G1"/>
    <mergeCell ref="H1:K1"/>
    <mergeCell ref="L1:O1"/>
    <mergeCell ref="P1:S1"/>
    <mergeCell ref="E2:E4"/>
    <mergeCell ref="F2:F4"/>
    <mergeCell ref="G2:G4"/>
    <mergeCell ref="H2:K2"/>
    <mergeCell ref="L2:O2"/>
    <mergeCell ref="P2:S2"/>
    <mergeCell ref="H3:I3"/>
    <mergeCell ref="J3:K3"/>
    <mergeCell ref="L3:M3"/>
    <mergeCell ref="N3:O3"/>
    <mergeCell ref="P3:Q3"/>
    <mergeCell ref="R3:S3"/>
    <mergeCell ref="B9:B10"/>
    <mergeCell ref="C9:C10"/>
    <mergeCell ref="B12:B13"/>
    <mergeCell ref="C12:C13"/>
    <mergeCell ref="B14:B15"/>
    <mergeCell ref="C14:C15"/>
    <mergeCell ref="B30:B31"/>
    <mergeCell ref="C30:C31"/>
    <mergeCell ref="B36:B37"/>
    <mergeCell ref="C36:C37"/>
    <mergeCell ref="B38:B39"/>
    <mergeCell ref="C38:C39"/>
    <mergeCell ref="B44:B45"/>
    <mergeCell ref="C44:C45"/>
    <mergeCell ref="B49:B50"/>
    <mergeCell ref="C49:C50"/>
    <mergeCell ref="B55:B56"/>
    <mergeCell ref="C55:C56"/>
    <mergeCell ref="B57:B58"/>
    <mergeCell ref="C57:C58"/>
    <mergeCell ref="B67:B68"/>
    <mergeCell ref="C67:C68"/>
    <mergeCell ref="B70:B71"/>
    <mergeCell ref="C70:C71"/>
    <mergeCell ref="B79:B80"/>
    <mergeCell ref="C79:C80"/>
    <mergeCell ref="B84:B85"/>
    <mergeCell ref="C84:C85"/>
    <mergeCell ref="B92:B93"/>
    <mergeCell ref="C92:C93"/>
    <mergeCell ref="B111:B112"/>
    <mergeCell ref="C111:C112"/>
    <mergeCell ref="B116:B117"/>
    <mergeCell ref="C116:C117"/>
    <mergeCell ref="B96:B97"/>
    <mergeCell ref="C96:C97"/>
    <mergeCell ref="B103:B104"/>
    <mergeCell ref="C103:C104"/>
    <mergeCell ref="B107:B108"/>
    <mergeCell ref="C107:C108"/>
  </mergeCells>
  <pageMargins left="0.70866141732283472" right="0.70866141732283472" top="0.74803149606299213" bottom="0.74803149606299213" header="0.31496062992125984" footer="0.31496062992125984"/>
  <pageSetup paperSize="9" scale="37" fitToHeight="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opLeftCell="C1" workbookViewId="0">
      <selection activeCell="I8" sqref="I8"/>
    </sheetView>
  </sheetViews>
  <sheetFormatPr defaultColWidth="9.140625" defaultRowHeight="15" outlineLevelCol="1" x14ac:dyDescent="0.25"/>
  <cols>
    <col min="1" max="1" width="8.5703125" style="44" customWidth="1"/>
    <col min="2" max="2" width="62.140625" style="44" customWidth="1"/>
    <col min="3" max="3" width="9" style="44" customWidth="1"/>
    <col min="4" max="4" width="10.5703125" style="44" customWidth="1"/>
    <col min="5" max="7" width="15.7109375" style="44" customWidth="1"/>
    <col min="8" max="8" width="12.7109375" style="44" customWidth="1" outlineLevel="1"/>
    <col min="9" max="9" width="12" style="44" customWidth="1" outlineLevel="1"/>
    <col min="10" max="10" width="13.7109375" style="44" customWidth="1" outlineLevel="1"/>
    <col min="11" max="11" width="13.42578125" style="44" customWidth="1" outlineLevel="1"/>
    <col min="12" max="12" width="14.85546875" style="44" customWidth="1" outlineLevel="1"/>
    <col min="13" max="13" width="12.5703125" style="44" customWidth="1" outlineLevel="1"/>
    <col min="14" max="16384" width="9.140625" style="44"/>
  </cols>
  <sheetData>
    <row r="1" spans="1:13" ht="18.75" x14ac:dyDescent="0.3">
      <c r="B1" s="2"/>
      <c r="C1" s="7" t="s">
        <v>48</v>
      </c>
    </row>
    <row r="2" spans="1:13" ht="15.75" customHeight="1" x14ac:dyDescent="0.25">
      <c r="H2" s="45" t="s">
        <v>108</v>
      </c>
    </row>
    <row r="3" spans="1:13" ht="15" customHeight="1" x14ac:dyDescent="0.25">
      <c r="A3" s="202" t="s">
        <v>79</v>
      </c>
      <c r="B3" s="202" t="s">
        <v>15</v>
      </c>
      <c r="C3" s="202" t="s">
        <v>80</v>
      </c>
      <c r="D3" s="202" t="s">
        <v>81</v>
      </c>
      <c r="E3" s="202" t="s">
        <v>17</v>
      </c>
      <c r="F3" s="202"/>
      <c r="G3" s="202"/>
      <c r="H3" s="202" t="s">
        <v>17</v>
      </c>
      <c r="I3" s="202"/>
      <c r="J3" s="202" t="s">
        <v>17</v>
      </c>
      <c r="K3" s="202"/>
      <c r="L3" s="202" t="s">
        <v>17</v>
      </c>
      <c r="M3" s="202"/>
    </row>
    <row r="4" spans="1:13" ht="31.5" customHeight="1" x14ac:dyDescent="0.25">
      <c r="A4" s="202"/>
      <c r="B4" s="202"/>
      <c r="C4" s="202"/>
      <c r="D4" s="202"/>
      <c r="E4" s="203" t="s">
        <v>137</v>
      </c>
      <c r="F4" s="203" t="s">
        <v>138</v>
      </c>
      <c r="G4" s="203" t="s">
        <v>139</v>
      </c>
      <c r="H4" s="205" t="s">
        <v>143</v>
      </c>
      <c r="I4" s="206"/>
      <c r="J4" s="205" t="s">
        <v>141</v>
      </c>
      <c r="K4" s="206"/>
      <c r="L4" s="205" t="s">
        <v>142</v>
      </c>
      <c r="M4" s="207"/>
    </row>
    <row r="5" spans="1:13" ht="59.25" customHeight="1" x14ac:dyDescent="0.25">
      <c r="A5" s="202"/>
      <c r="B5" s="202"/>
      <c r="C5" s="202"/>
      <c r="D5" s="202"/>
      <c r="E5" s="204"/>
      <c r="F5" s="204"/>
      <c r="G5" s="204"/>
      <c r="H5" s="81" t="s">
        <v>104</v>
      </c>
      <c r="I5" s="81" t="s">
        <v>105</v>
      </c>
      <c r="J5" s="81" t="s">
        <v>104</v>
      </c>
      <c r="K5" s="81" t="s">
        <v>105</v>
      </c>
      <c r="L5" s="81" t="s">
        <v>104</v>
      </c>
      <c r="M5" s="81" t="s">
        <v>105</v>
      </c>
    </row>
    <row r="6" spans="1:13" x14ac:dyDescent="0.25">
      <c r="A6" s="47">
        <v>1</v>
      </c>
      <c r="B6" s="47">
        <v>2</v>
      </c>
      <c r="C6" s="47">
        <v>3</v>
      </c>
      <c r="D6" s="47">
        <v>4</v>
      </c>
      <c r="E6" s="81">
        <v>5</v>
      </c>
      <c r="F6" s="81">
        <v>6</v>
      </c>
      <c r="G6" s="81">
        <v>7</v>
      </c>
      <c r="H6" s="81" t="s">
        <v>109</v>
      </c>
      <c r="I6" s="81" t="s">
        <v>110</v>
      </c>
      <c r="J6" s="81" t="s">
        <v>113</v>
      </c>
      <c r="K6" s="81" t="s">
        <v>114</v>
      </c>
      <c r="L6" s="81" t="s">
        <v>117</v>
      </c>
      <c r="M6" s="81" t="s">
        <v>118</v>
      </c>
    </row>
    <row r="7" spans="1:13" ht="22.5" customHeight="1" x14ac:dyDescent="0.25">
      <c r="A7" s="81" t="s">
        <v>78</v>
      </c>
      <c r="B7" s="49" t="s">
        <v>77</v>
      </c>
      <c r="C7" s="81">
        <v>26000</v>
      </c>
      <c r="D7" s="81" t="s">
        <v>18</v>
      </c>
      <c r="E7" s="80">
        <f>E8+E10+E11+E12+E9</f>
        <v>3731429.98</v>
      </c>
      <c r="F7" s="80">
        <f t="shared" ref="F7:G7" si="0">F8+F10+F11+F12+F9</f>
        <v>4146000</v>
      </c>
      <c r="G7" s="80">
        <f t="shared" si="0"/>
        <v>3980000</v>
      </c>
      <c r="H7" s="99">
        <f t="shared" ref="H7:M7" si="1">H8+H10+H11+H14+H9</f>
        <v>0</v>
      </c>
      <c r="I7" s="99">
        <f>I11+I14+I27</f>
        <v>3731429.9799999995</v>
      </c>
      <c r="J7" s="99">
        <f t="shared" si="1"/>
        <v>0</v>
      </c>
      <c r="K7" s="99">
        <f t="shared" si="1"/>
        <v>4146000</v>
      </c>
      <c r="L7" s="99">
        <f t="shared" si="1"/>
        <v>0</v>
      </c>
      <c r="M7" s="99">
        <f t="shared" si="1"/>
        <v>3980000</v>
      </c>
    </row>
    <row r="8" spans="1:13" ht="16.5" customHeight="1" x14ac:dyDescent="0.25">
      <c r="A8" s="82"/>
      <c r="B8" s="50" t="s">
        <v>19</v>
      </c>
      <c r="C8" s="51"/>
      <c r="D8" s="82"/>
      <c r="E8" s="70"/>
      <c r="F8" s="71"/>
      <c r="G8" s="71"/>
      <c r="H8" s="101"/>
      <c r="I8" s="101"/>
      <c r="J8" s="101"/>
      <c r="K8" s="101"/>
      <c r="L8" s="101"/>
      <c r="M8" s="101"/>
    </row>
    <row r="9" spans="1:13" ht="69.75" hidden="1" customHeight="1" x14ac:dyDescent="0.25">
      <c r="A9" s="47" t="s">
        <v>49</v>
      </c>
      <c r="B9" s="52" t="s">
        <v>96</v>
      </c>
      <c r="C9" s="53">
        <v>26100</v>
      </c>
      <c r="D9" s="47" t="s">
        <v>18</v>
      </c>
      <c r="E9" s="72"/>
      <c r="F9" s="73"/>
      <c r="G9" s="73"/>
      <c r="H9" s="102"/>
      <c r="I9" s="103"/>
      <c r="J9" s="103"/>
      <c r="K9" s="103"/>
      <c r="L9" s="103"/>
      <c r="M9" s="102"/>
    </row>
    <row r="10" spans="1:13" ht="70.5" hidden="1" customHeight="1" x14ac:dyDescent="0.25">
      <c r="A10" s="81" t="s">
        <v>50</v>
      </c>
      <c r="B10" s="46" t="s">
        <v>82</v>
      </c>
      <c r="C10" s="81">
        <v>26200</v>
      </c>
      <c r="D10" s="81" t="s">
        <v>18</v>
      </c>
      <c r="E10" s="74"/>
      <c r="F10" s="75"/>
      <c r="G10" s="75"/>
      <c r="H10" s="104"/>
      <c r="I10" s="104"/>
      <c r="J10" s="104"/>
      <c r="K10" s="104"/>
      <c r="L10" s="104"/>
      <c r="M10" s="104"/>
    </row>
    <row r="11" spans="1:13" ht="50.25" customHeight="1" x14ac:dyDescent="0.25">
      <c r="A11" s="81" t="s">
        <v>51</v>
      </c>
      <c r="B11" s="46" t="s">
        <v>83</v>
      </c>
      <c r="C11" s="81">
        <v>26300</v>
      </c>
      <c r="D11" s="81" t="s">
        <v>18</v>
      </c>
      <c r="E11" s="68">
        <f>H11+I11</f>
        <v>438799.7</v>
      </c>
      <c r="F11" s="68">
        <f>J11+K11</f>
        <v>0</v>
      </c>
      <c r="G11" s="68">
        <f>L11+M11</f>
        <v>0</v>
      </c>
      <c r="H11" s="92"/>
      <c r="I11" s="91">
        <f>I12+I13</f>
        <v>438799.7</v>
      </c>
      <c r="J11" s="91"/>
      <c r="K11" s="91"/>
      <c r="L11" s="91"/>
      <c r="M11" s="91"/>
    </row>
    <row r="12" spans="1:13" ht="51" customHeight="1" x14ac:dyDescent="0.25">
      <c r="A12" s="81" t="s">
        <v>52</v>
      </c>
      <c r="B12" s="54" t="s">
        <v>84</v>
      </c>
      <c r="C12" s="81">
        <v>26400</v>
      </c>
      <c r="D12" s="81" t="s">
        <v>18</v>
      </c>
      <c r="E12" s="69">
        <f>E14+E18+E22+E23+E27</f>
        <v>3292630.28</v>
      </c>
      <c r="F12" s="69">
        <f t="shared" ref="F12:G12" si="2">F14+F18+F22+F23+F27</f>
        <v>4146000</v>
      </c>
      <c r="G12" s="69">
        <f t="shared" si="2"/>
        <v>3980000</v>
      </c>
      <c r="H12" s="92"/>
      <c r="I12" s="91">
        <v>354475.69</v>
      </c>
      <c r="J12" s="91"/>
      <c r="K12" s="91"/>
      <c r="L12" s="91"/>
      <c r="M12" s="91"/>
    </row>
    <row r="13" spans="1:13" ht="15" customHeight="1" x14ac:dyDescent="0.25">
      <c r="A13" s="200" t="s">
        <v>76</v>
      </c>
      <c r="B13" s="55" t="s">
        <v>19</v>
      </c>
      <c r="C13" s="82"/>
      <c r="D13" s="82"/>
      <c r="E13" s="76"/>
      <c r="F13" s="76"/>
      <c r="G13" s="76"/>
      <c r="H13" s="92"/>
      <c r="I13" s="91">
        <v>84324.01</v>
      </c>
      <c r="J13" s="91"/>
      <c r="K13" s="91"/>
      <c r="L13" s="91"/>
      <c r="M13" s="91"/>
    </row>
    <row r="14" spans="1:13" ht="45" customHeight="1" x14ac:dyDescent="0.25">
      <c r="A14" s="200"/>
      <c r="B14" s="56" t="s">
        <v>53</v>
      </c>
      <c r="C14" s="47">
        <v>26410</v>
      </c>
      <c r="D14" s="47" t="s">
        <v>18</v>
      </c>
      <c r="E14" s="77">
        <f>E16+E17</f>
        <v>1625643.17</v>
      </c>
      <c r="F14" s="77">
        <f t="shared" ref="F14:G14" si="3">F16+F17</f>
        <v>1900000</v>
      </c>
      <c r="G14" s="77">
        <f t="shared" si="3"/>
        <v>1950000</v>
      </c>
      <c r="H14" s="99">
        <f t="shared" ref="H14:M14" si="4">H16+H20+H24+H25+H29</f>
        <v>0</v>
      </c>
      <c r="I14" s="99">
        <f>I16+I17</f>
        <v>1625643.17</v>
      </c>
      <c r="J14" s="99">
        <f t="shared" si="4"/>
        <v>0</v>
      </c>
      <c r="K14" s="99">
        <f t="shared" si="4"/>
        <v>4146000</v>
      </c>
      <c r="L14" s="99">
        <f t="shared" si="4"/>
        <v>0</v>
      </c>
      <c r="M14" s="99">
        <f t="shared" si="4"/>
        <v>3980000</v>
      </c>
    </row>
    <row r="15" spans="1:13" ht="15" customHeight="1" x14ac:dyDescent="0.25">
      <c r="A15" s="201" t="s">
        <v>54</v>
      </c>
      <c r="B15" s="55" t="s">
        <v>19</v>
      </c>
      <c r="C15" s="57"/>
      <c r="D15" s="82"/>
      <c r="E15" s="76"/>
      <c r="F15" s="71"/>
      <c r="G15" s="71"/>
      <c r="H15" s="105"/>
      <c r="I15" s="105"/>
      <c r="J15" s="105"/>
      <c r="K15" s="105"/>
      <c r="L15" s="105"/>
      <c r="M15" s="105"/>
    </row>
    <row r="16" spans="1:13" ht="17.25" customHeight="1" x14ac:dyDescent="0.25">
      <c r="A16" s="201"/>
      <c r="B16" s="58" t="s">
        <v>55</v>
      </c>
      <c r="C16" s="59">
        <v>26411</v>
      </c>
      <c r="D16" s="47" t="s">
        <v>18</v>
      </c>
      <c r="E16" s="78">
        <f t="shared" ref="E16:E17" si="5">H16+I16</f>
        <v>1625643.17</v>
      </c>
      <c r="F16" s="78">
        <f t="shared" ref="F16:F17" si="6">J16+K16</f>
        <v>1900000</v>
      </c>
      <c r="G16" s="78">
        <f t="shared" ref="G16:G17" si="7">L16+M16</f>
        <v>1950000</v>
      </c>
      <c r="H16" s="106">
        <f t="shared" ref="H16:M16" si="8">H18+H19</f>
        <v>0</v>
      </c>
      <c r="I16" s="106">
        <v>1625643.17</v>
      </c>
      <c r="J16" s="106">
        <f t="shared" si="8"/>
        <v>0</v>
      </c>
      <c r="K16" s="106">
        <f t="shared" si="8"/>
        <v>1900000</v>
      </c>
      <c r="L16" s="106">
        <f t="shared" si="8"/>
        <v>0</v>
      </c>
      <c r="M16" s="106">
        <f t="shared" si="8"/>
        <v>1950000</v>
      </c>
    </row>
    <row r="17" spans="1:13" x14ac:dyDescent="0.25">
      <c r="A17" s="81" t="s">
        <v>56</v>
      </c>
      <c r="B17" s="48" t="s">
        <v>70</v>
      </c>
      <c r="C17" s="81">
        <v>26412</v>
      </c>
      <c r="D17" s="81" t="s">
        <v>18</v>
      </c>
      <c r="E17" s="68">
        <f t="shared" si="5"/>
        <v>0</v>
      </c>
      <c r="F17" s="68">
        <f t="shared" si="6"/>
        <v>0</v>
      </c>
      <c r="G17" s="68">
        <f t="shared" si="7"/>
        <v>0</v>
      </c>
      <c r="H17" s="101"/>
      <c r="I17" s="101"/>
      <c r="J17" s="101"/>
      <c r="K17" s="101"/>
      <c r="L17" s="101"/>
      <c r="M17" s="101"/>
    </row>
    <row r="18" spans="1:13" ht="46.5" customHeight="1" x14ac:dyDescent="0.25">
      <c r="A18" s="83" t="s">
        <v>57</v>
      </c>
      <c r="B18" s="56" t="s">
        <v>58</v>
      </c>
      <c r="C18" s="81">
        <v>26420</v>
      </c>
      <c r="D18" s="81" t="s">
        <v>18</v>
      </c>
      <c r="E18" s="69">
        <f>E20+E21</f>
        <v>0</v>
      </c>
      <c r="F18" s="69">
        <f t="shared" ref="F18:G18" si="9">SUM(F19:F21)</f>
        <v>0</v>
      </c>
      <c r="G18" s="69">
        <f t="shared" si="9"/>
        <v>0</v>
      </c>
      <c r="H18" s="93"/>
      <c r="I18" s="94"/>
      <c r="J18" s="94"/>
      <c r="K18" s="94">
        <v>1900000</v>
      </c>
      <c r="L18" s="94"/>
      <c r="M18" s="94">
        <v>1950000</v>
      </c>
    </row>
    <row r="19" spans="1:13" ht="15" customHeight="1" x14ac:dyDescent="0.25">
      <c r="A19" s="198" t="s">
        <v>59</v>
      </c>
      <c r="B19" s="55" t="s">
        <v>19</v>
      </c>
      <c r="C19" s="82"/>
      <c r="D19" s="82"/>
      <c r="E19" s="76"/>
      <c r="F19" s="71"/>
      <c r="G19" s="71"/>
      <c r="H19" s="104"/>
      <c r="I19" s="104"/>
      <c r="J19" s="104"/>
      <c r="K19" s="104"/>
      <c r="L19" s="104"/>
      <c r="M19" s="104"/>
    </row>
    <row r="20" spans="1:13" ht="18" customHeight="1" x14ac:dyDescent="0.25">
      <c r="A20" s="198"/>
      <c r="B20" s="60" t="s">
        <v>55</v>
      </c>
      <c r="C20" s="47">
        <v>26421</v>
      </c>
      <c r="D20" s="47" t="s">
        <v>18</v>
      </c>
      <c r="E20" s="78">
        <f t="shared" ref="E20:E22" si="10">H20+I20</f>
        <v>0</v>
      </c>
      <c r="F20" s="78">
        <f t="shared" ref="F20:F22" si="11">J20+K20</f>
        <v>0</v>
      </c>
      <c r="G20" s="78">
        <f t="shared" ref="G20:G22" si="12">L20+M20</f>
        <v>0</v>
      </c>
      <c r="H20" s="99">
        <f t="shared" ref="H20:M20" si="13">SUM(H21:H23)</f>
        <v>0</v>
      </c>
      <c r="I20" s="99">
        <f t="shared" si="13"/>
        <v>0</v>
      </c>
      <c r="J20" s="99">
        <f t="shared" si="13"/>
        <v>0</v>
      </c>
      <c r="K20" s="99">
        <f t="shared" si="13"/>
        <v>0</v>
      </c>
      <c r="L20" s="99">
        <f t="shared" si="13"/>
        <v>0</v>
      </c>
      <c r="M20" s="99">
        <f t="shared" si="13"/>
        <v>0</v>
      </c>
    </row>
    <row r="21" spans="1:13" ht="18.75" hidden="1" customHeight="1" x14ac:dyDescent="0.25">
      <c r="A21" s="83" t="s">
        <v>60</v>
      </c>
      <c r="B21" s="61" t="s">
        <v>88</v>
      </c>
      <c r="C21" s="81">
        <v>26422</v>
      </c>
      <c r="D21" s="81" t="s">
        <v>18</v>
      </c>
      <c r="E21" s="68">
        <f t="shared" si="10"/>
        <v>0</v>
      </c>
      <c r="F21" s="68">
        <f t="shared" si="11"/>
        <v>0</v>
      </c>
      <c r="G21" s="68">
        <f t="shared" si="12"/>
        <v>0</v>
      </c>
      <c r="H21" s="101"/>
      <c r="I21" s="101"/>
      <c r="J21" s="101"/>
      <c r="K21" s="101"/>
      <c r="L21" s="101"/>
      <c r="M21" s="101"/>
    </row>
    <row r="22" spans="1:13" ht="30" x14ac:dyDescent="0.25">
      <c r="A22" s="83" t="s">
        <v>61</v>
      </c>
      <c r="B22" s="62" t="s">
        <v>95</v>
      </c>
      <c r="C22" s="81">
        <v>26430</v>
      </c>
      <c r="D22" s="81" t="s">
        <v>18</v>
      </c>
      <c r="E22" s="68">
        <f t="shared" si="10"/>
        <v>0</v>
      </c>
      <c r="F22" s="68">
        <f t="shared" si="11"/>
        <v>0</v>
      </c>
      <c r="G22" s="68">
        <f t="shared" si="12"/>
        <v>0</v>
      </c>
      <c r="H22" s="103"/>
      <c r="I22" s="103"/>
      <c r="J22" s="103"/>
      <c r="K22" s="103"/>
      <c r="L22" s="103"/>
      <c r="M22" s="103"/>
    </row>
    <row r="23" spans="1:13" ht="18" hidden="1" customHeight="1" x14ac:dyDescent="0.25">
      <c r="A23" s="83" t="s">
        <v>62</v>
      </c>
      <c r="B23" s="63" t="s">
        <v>63</v>
      </c>
      <c r="C23" s="81">
        <v>26440</v>
      </c>
      <c r="D23" s="81" t="s">
        <v>18</v>
      </c>
      <c r="E23" s="69">
        <f>E25+E26</f>
        <v>0</v>
      </c>
      <c r="F23" s="69">
        <f t="shared" ref="F23:G23" si="14">F25+F26</f>
        <v>0</v>
      </c>
      <c r="G23" s="69">
        <f t="shared" si="14"/>
        <v>0</v>
      </c>
      <c r="H23" s="104"/>
      <c r="I23" s="104"/>
      <c r="J23" s="104"/>
      <c r="K23" s="104"/>
      <c r="L23" s="104"/>
      <c r="M23" s="104"/>
    </row>
    <row r="24" spans="1:13" ht="18" hidden="1" customHeight="1" x14ac:dyDescent="0.25">
      <c r="A24" s="198" t="s">
        <v>64</v>
      </c>
      <c r="B24" s="55" t="s">
        <v>19</v>
      </c>
      <c r="C24" s="82"/>
      <c r="D24" s="82"/>
      <c r="E24" s="76"/>
      <c r="F24" s="71"/>
      <c r="G24" s="71"/>
      <c r="H24" s="104"/>
      <c r="I24" s="104"/>
      <c r="J24" s="104"/>
      <c r="K24" s="104"/>
      <c r="L24" s="104"/>
      <c r="M24" s="104"/>
    </row>
    <row r="25" spans="1:13" ht="18" hidden="1" customHeight="1" x14ac:dyDescent="0.25">
      <c r="A25" s="198"/>
      <c r="B25" s="60" t="s">
        <v>55</v>
      </c>
      <c r="C25" s="47">
        <v>26441</v>
      </c>
      <c r="D25" s="47" t="s">
        <v>47</v>
      </c>
      <c r="E25" s="77"/>
      <c r="F25" s="73"/>
      <c r="G25" s="73"/>
      <c r="H25" s="98">
        <f t="shared" ref="H25:M25" si="15">H27+H28</f>
        <v>0</v>
      </c>
      <c r="I25" s="98">
        <f t="shared" si="15"/>
        <v>1666987.1099999999</v>
      </c>
      <c r="J25" s="98">
        <f t="shared" si="15"/>
        <v>0</v>
      </c>
      <c r="K25" s="98">
        <f t="shared" si="15"/>
        <v>0</v>
      </c>
      <c r="L25" s="98">
        <f t="shared" si="15"/>
        <v>0</v>
      </c>
      <c r="M25" s="98">
        <f t="shared" si="15"/>
        <v>0</v>
      </c>
    </row>
    <row r="26" spans="1:13" ht="18" hidden="1" customHeight="1" x14ac:dyDescent="0.25">
      <c r="A26" s="83" t="s">
        <v>65</v>
      </c>
      <c r="B26" s="61" t="s">
        <v>71</v>
      </c>
      <c r="C26" s="81">
        <v>26442</v>
      </c>
      <c r="D26" s="81" t="s">
        <v>18</v>
      </c>
      <c r="E26" s="69"/>
      <c r="F26" s="75"/>
      <c r="G26" s="75"/>
      <c r="H26" s="101"/>
      <c r="I26" s="101"/>
      <c r="J26" s="101"/>
      <c r="K26" s="101"/>
      <c r="L26" s="101"/>
      <c r="M26" s="101"/>
    </row>
    <row r="27" spans="1:13" ht="18" customHeight="1" x14ac:dyDescent="0.25">
      <c r="A27" s="83" t="s">
        <v>66</v>
      </c>
      <c r="B27" s="63" t="s">
        <v>67</v>
      </c>
      <c r="C27" s="81">
        <v>26450</v>
      </c>
      <c r="D27" s="81" t="s">
        <v>18</v>
      </c>
      <c r="E27" s="69">
        <f>E29+E30</f>
        <v>1666987.1099999999</v>
      </c>
      <c r="F27" s="69">
        <f t="shared" ref="F27:G27" si="16">F29+F30</f>
        <v>2246000</v>
      </c>
      <c r="G27" s="69">
        <f t="shared" si="16"/>
        <v>2030000</v>
      </c>
      <c r="H27" s="103"/>
      <c r="I27" s="103">
        <f>I29+I30</f>
        <v>1666987.1099999999</v>
      </c>
      <c r="J27" s="103"/>
      <c r="K27" s="103"/>
      <c r="L27" s="103"/>
      <c r="M27" s="103"/>
    </row>
    <row r="28" spans="1:13" ht="18" customHeight="1" x14ac:dyDescent="0.25">
      <c r="A28" s="198" t="s">
        <v>68</v>
      </c>
      <c r="B28" s="55" t="s">
        <v>19</v>
      </c>
      <c r="C28" s="82"/>
      <c r="D28" s="82"/>
      <c r="E28" s="76"/>
      <c r="F28" s="71"/>
      <c r="G28" s="71"/>
      <c r="H28" s="104"/>
      <c r="I28" s="104"/>
      <c r="J28" s="104"/>
      <c r="K28" s="104"/>
      <c r="L28" s="104"/>
      <c r="M28" s="104"/>
    </row>
    <row r="29" spans="1:13" ht="18" customHeight="1" x14ac:dyDescent="0.25">
      <c r="A29" s="198"/>
      <c r="B29" s="60" t="s">
        <v>55</v>
      </c>
      <c r="C29" s="47">
        <v>26452</v>
      </c>
      <c r="D29" s="47" t="s">
        <v>18</v>
      </c>
      <c r="E29" s="78">
        <f t="shared" ref="E29:E30" si="17">H29+I29</f>
        <v>247803.91</v>
      </c>
      <c r="F29" s="78">
        <f t="shared" ref="F29:F30" si="18">J29+K29</f>
        <v>2246000</v>
      </c>
      <c r="G29" s="78">
        <f t="shared" ref="G29:G30" si="19">L29+M29</f>
        <v>2030000</v>
      </c>
      <c r="H29" s="99">
        <f t="shared" ref="H29:M29" si="20">H31+H32</f>
        <v>0</v>
      </c>
      <c r="I29" s="99">
        <v>247803.91</v>
      </c>
      <c r="J29" s="99">
        <f t="shared" si="20"/>
        <v>0</v>
      </c>
      <c r="K29" s="99">
        <f t="shared" si="20"/>
        <v>2246000</v>
      </c>
      <c r="L29" s="99">
        <f t="shared" si="20"/>
        <v>0</v>
      </c>
      <c r="M29" s="99">
        <f t="shared" si="20"/>
        <v>2030000</v>
      </c>
    </row>
    <row r="30" spans="1:13" ht="18" customHeight="1" x14ac:dyDescent="0.25">
      <c r="A30" s="83" t="s">
        <v>69</v>
      </c>
      <c r="B30" s="61" t="s">
        <v>71</v>
      </c>
      <c r="C30" s="81">
        <v>26452</v>
      </c>
      <c r="D30" s="81" t="s">
        <v>18</v>
      </c>
      <c r="E30" s="68">
        <f t="shared" si="17"/>
        <v>1419183.2</v>
      </c>
      <c r="F30" s="68">
        <f t="shared" si="18"/>
        <v>0</v>
      </c>
      <c r="G30" s="68">
        <f t="shared" si="19"/>
        <v>0</v>
      </c>
      <c r="H30" s="101"/>
      <c r="I30" s="101">
        <v>1419183.2</v>
      </c>
      <c r="J30" s="101"/>
      <c r="K30" s="101"/>
      <c r="L30" s="101"/>
      <c r="M30" s="101"/>
    </row>
    <row r="31" spans="1:13" ht="49.5" customHeight="1" x14ac:dyDescent="0.25">
      <c r="A31" s="83" t="s">
        <v>72</v>
      </c>
      <c r="B31" s="64" t="s">
        <v>85</v>
      </c>
      <c r="C31" s="89">
        <v>26500</v>
      </c>
      <c r="D31" s="89" t="s">
        <v>18</v>
      </c>
      <c r="E31" s="69">
        <f>SUM(E32:E34)</f>
        <v>1873447.08</v>
      </c>
      <c r="F31" s="69">
        <f t="shared" ref="F31:G31" si="21">SUM(F32:F34)</f>
        <v>950000</v>
      </c>
      <c r="G31" s="69">
        <f t="shared" si="21"/>
        <v>950000</v>
      </c>
      <c r="H31" s="93"/>
      <c r="I31" s="94">
        <f>I32</f>
        <v>1873447.08</v>
      </c>
      <c r="J31" s="94"/>
      <c r="K31" s="94">
        <v>1296000</v>
      </c>
      <c r="L31" s="94"/>
      <c r="M31" s="94">
        <v>1080000</v>
      </c>
    </row>
    <row r="32" spans="1:13" ht="18.75" customHeight="1" x14ac:dyDescent="0.25">
      <c r="A32" s="65"/>
      <c r="B32" s="90" t="s">
        <v>73</v>
      </c>
      <c r="C32" s="66">
        <v>26510</v>
      </c>
      <c r="D32" s="89">
        <v>2021</v>
      </c>
      <c r="E32" s="68">
        <f t="shared" ref="E32:E34" si="22">H32+I32</f>
        <v>1873447.08</v>
      </c>
      <c r="F32" s="68">
        <f t="shared" ref="F32:F34" si="23">J32+K32</f>
        <v>950000</v>
      </c>
      <c r="G32" s="68">
        <f t="shared" ref="G32:G34" si="24">L32+M32</f>
        <v>950000</v>
      </c>
      <c r="H32" s="92"/>
      <c r="I32" s="91">
        <v>1873447.08</v>
      </c>
      <c r="J32" s="91"/>
      <c r="K32" s="91">
        <v>950000</v>
      </c>
      <c r="L32" s="91"/>
      <c r="M32" s="91">
        <v>950000</v>
      </c>
    </row>
    <row r="33" spans="1:13" s="87" customFormat="1" ht="18.75" customHeight="1" x14ac:dyDescent="0.25">
      <c r="A33" s="65"/>
      <c r="B33" s="90" t="s">
        <v>73</v>
      </c>
      <c r="C33" s="66">
        <v>26510</v>
      </c>
      <c r="D33" s="89">
        <v>2022</v>
      </c>
      <c r="E33" s="68">
        <f t="shared" si="22"/>
        <v>0</v>
      </c>
      <c r="F33" s="68">
        <f t="shared" si="23"/>
        <v>0</v>
      </c>
      <c r="G33" s="68">
        <f t="shared" si="24"/>
        <v>0</v>
      </c>
      <c r="H33" s="99">
        <f t="shared" ref="H33:M33" si="25">H34+H11</f>
        <v>0</v>
      </c>
      <c r="I33" s="99">
        <v>0</v>
      </c>
      <c r="J33" s="99">
        <f t="shared" si="25"/>
        <v>0</v>
      </c>
      <c r="K33" s="99">
        <f t="shared" si="25"/>
        <v>0</v>
      </c>
      <c r="L33" s="99">
        <f t="shared" si="25"/>
        <v>0</v>
      </c>
      <c r="M33" s="99">
        <f t="shared" si="25"/>
        <v>0</v>
      </c>
    </row>
    <row r="34" spans="1:13" s="87" customFormat="1" ht="18.75" customHeight="1" x14ac:dyDescent="0.25">
      <c r="A34" s="65"/>
      <c r="B34" s="90" t="s">
        <v>73</v>
      </c>
      <c r="C34" s="66">
        <v>26510</v>
      </c>
      <c r="D34" s="89">
        <v>2023</v>
      </c>
      <c r="E34" s="68">
        <f t="shared" si="22"/>
        <v>0</v>
      </c>
      <c r="F34" s="68">
        <f t="shared" si="23"/>
        <v>0</v>
      </c>
      <c r="G34" s="68">
        <f t="shared" si="24"/>
        <v>0</v>
      </c>
      <c r="H34" s="100">
        <f t="shared" ref="H34:L34" si="26">H18+H22+H31</f>
        <v>0</v>
      </c>
      <c r="I34" s="100">
        <v>0</v>
      </c>
      <c r="J34" s="100">
        <f t="shared" si="26"/>
        <v>0</v>
      </c>
      <c r="K34" s="100"/>
      <c r="L34" s="100">
        <f t="shared" si="26"/>
        <v>0</v>
      </c>
      <c r="M34" s="100"/>
    </row>
    <row r="35" spans="1:13" ht="47.25" customHeight="1" x14ac:dyDescent="0.25">
      <c r="A35" s="83" t="s">
        <v>74</v>
      </c>
      <c r="B35" s="64" t="s">
        <v>75</v>
      </c>
      <c r="C35" s="89">
        <v>26600</v>
      </c>
      <c r="D35" s="89" t="s">
        <v>18</v>
      </c>
      <c r="E35" s="69">
        <f>SUM(E36:E38)</f>
        <v>1419183.2</v>
      </c>
      <c r="F35" s="69">
        <f t="shared" ref="F35" si="27">SUM(F36:F38)</f>
        <v>950000</v>
      </c>
      <c r="G35" s="69">
        <f t="shared" ref="G35" si="28">SUM(G36:G38)</f>
        <v>2900000</v>
      </c>
      <c r="H35" s="100"/>
      <c r="I35" s="100">
        <f>I36</f>
        <v>1419183.2</v>
      </c>
      <c r="J35" s="100"/>
      <c r="K35" s="100">
        <v>1900000</v>
      </c>
      <c r="L35" s="100"/>
      <c r="M35" s="100"/>
    </row>
    <row r="36" spans="1:13" s="87" customFormat="1" x14ac:dyDescent="0.25">
      <c r="A36" s="67"/>
      <c r="B36" s="67" t="s">
        <v>73</v>
      </c>
      <c r="C36" s="88">
        <v>26610</v>
      </c>
      <c r="D36" s="89">
        <v>2021</v>
      </c>
      <c r="E36" s="68">
        <f t="shared" ref="E36:E38" si="29">H36+I36</f>
        <v>1419183.2</v>
      </c>
      <c r="F36" s="68">
        <f t="shared" ref="F36:F38" si="30">J36+K36</f>
        <v>0</v>
      </c>
      <c r="G36" s="68">
        <f t="shared" ref="G36:G38" si="31">L36+M36</f>
        <v>1950000</v>
      </c>
      <c r="H36" s="100"/>
      <c r="I36" s="100">
        <v>1419183.2</v>
      </c>
      <c r="J36" s="100"/>
      <c r="K36" s="100"/>
      <c r="L36" s="100"/>
      <c r="M36" s="100">
        <v>1950000</v>
      </c>
    </row>
    <row r="37" spans="1:13" s="87" customFormat="1" x14ac:dyDescent="0.25">
      <c r="A37" s="67"/>
      <c r="B37" s="67" t="s">
        <v>73</v>
      </c>
      <c r="C37" s="88">
        <v>26610</v>
      </c>
      <c r="D37" s="89">
        <v>2022</v>
      </c>
      <c r="E37" s="68">
        <f t="shared" si="29"/>
        <v>0</v>
      </c>
      <c r="F37" s="68">
        <f t="shared" si="30"/>
        <v>950000</v>
      </c>
      <c r="G37" s="68">
        <f t="shared" si="31"/>
        <v>950000</v>
      </c>
      <c r="H37" s="100">
        <f t="shared" ref="H37:M37" si="32">H19+H23+H28+H32</f>
        <v>0</v>
      </c>
      <c r="I37" s="100">
        <v>0</v>
      </c>
      <c r="J37" s="100">
        <f t="shared" si="32"/>
        <v>0</v>
      </c>
      <c r="K37" s="100">
        <f t="shared" si="32"/>
        <v>950000</v>
      </c>
      <c r="L37" s="100">
        <f t="shared" si="32"/>
        <v>0</v>
      </c>
      <c r="M37" s="100">
        <f t="shared" si="32"/>
        <v>950000</v>
      </c>
    </row>
    <row r="38" spans="1:13" ht="21" customHeight="1" x14ac:dyDescent="0.25">
      <c r="A38" s="64"/>
      <c r="B38" s="67" t="s">
        <v>73</v>
      </c>
      <c r="C38" s="88">
        <v>26610</v>
      </c>
      <c r="D38" s="89">
        <v>2023</v>
      </c>
      <c r="E38" s="68">
        <f t="shared" si="29"/>
        <v>0</v>
      </c>
      <c r="F38" s="68">
        <f t="shared" si="30"/>
        <v>0</v>
      </c>
      <c r="G38" s="68">
        <f t="shared" si="31"/>
        <v>0</v>
      </c>
      <c r="H38" s="100"/>
      <c r="I38" s="100">
        <v>0</v>
      </c>
      <c r="J38" s="100"/>
      <c r="K38" s="100"/>
      <c r="L38" s="100"/>
      <c r="M38" s="100"/>
    </row>
    <row r="39" spans="1:13" ht="15.95" customHeight="1" x14ac:dyDescent="0.25">
      <c r="A39" s="39"/>
      <c r="B39" s="13"/>
      <c r="C39" s="14"/>
      <c r="D39" s="14"/>
      <c r="E39" s="34">
        <f>E31+E35</f>
        <v>3292630.2800000003</v>
      </c>
      <c r="F39" s="14"/>
      <c r="G39" s="14"/>
      <c r="H39" s="100"/>
      <c r="I39" s="100"/>
      <c r="J39" s="100"/>
      <c r="K39" s="100">
        <f>K32</f>
        <v>950000</v>
      </c>
      <c r="L39" s="100"/>
      <c r="M39" s="100"/>
    </row>
    <row r="40" spans="1:13" ht="26.25" customHeight="1" x14ac:dyDescent="0.3">
      <c r="A40" s="40"/>
      <c r="B40" s="17" t="s">
        <v>127</v>
      </c>
      <c r="C40" s="9"/>
      <c r="D40" s="9"/>
      <c r="E40" s="9"/>
      <c r="F40" s="9"/>
      <c r="G40" s="9"/>
      <c r="H40" s="100">
        <f t="shared" ref="H40:M40" si="33">H19+H32</f>
        <v>0</v>
      </c>
      <c r="I40" s="100"/>
      <c r="J40" s="100">
        <f t="shared" si="33"/>
        <v>0</v>
      </c>
      <c r="K40" s="100"/>
      <c r="L40" s="100">
        <f t="shared" si="33"/>
        <v>0</v>
      </c>
      <c r="M40" s="100">
        <f t="shared" si="33"/>
        <v>950000</v>
      </c>
    </row>
    <row r="41" spans="1:13" ht="15.95" customHeight="1" x14ac:dyDescent="0.25">
      <c r="A41" s="40"/>
      <c r="B41" s="16" t="s">
        <v>94</v>
      </c>
      <c r="C41" s="15"/>
      <c r="D41" s="15"/>
      <c r="E41" s="15"/>
      <c r="F41" s="15"/>
      <c r="G41" s="15"/>
    </row>
    <row r="42" spans="1:13" ht="8.25" customHeight="1" x14ac:dyDescent="0.25">
      <c r="A42" s="40"/>
      <c r="B42" s="6" t="s">
        <v>86</v>
      </c>
      <c r="C42" s="15"/>
      <c r="D42" s="15"/>
      <c r="E42" s="15"/>
      <c r="F42" s="15"/>
      <c r="G42" s="15"/>
    </row>
    <row r="43" spans="1:13" ht="16.5" customHeight="1" x14ac:dyDescent="0.25">
      <c r="A43" s="40"/>
      <c r="B43" s="18" t="s">
        <v>128</v>
      </c>
      <c r="C43" s="19"/>
      <c r="D43" s="33"/>
      <c r="E43" s="9"/>
      <c r="F43" s="9"/>
      <c r="G43" s="9"/>
    </row>
    <row r="44" spans="1:13" ht="17.25" customHeight="1" x14ac:dyDescent="0.25">
      <c r="A44" s="40"/>
      <c r="B44" s="16" t="s">
        <v>89</v>
      </c>
      <c r="C44" s="9"/>
      <c r="D44" s="9" t="s">
        <v>2</v>
      </c>
      <c r="E44" s="9"/>
      <c r="F44" s="9"/>
      <c r="G44" s="9"/>
    </row>
    <row r="45" spans="1:13" ht="15.95" customHeight="1" x14ac:dyDescent="0.25">
      <c r="A45" s="40"/>
      <c r="B45" s="6" t="s">
        <v>87</v>
      </c>
      <c r="C45" s="9"/>
      <c r="D45" s="9"/>
      <c r="E45" s="9"/>
      <c r="F45" s="9"/>
      <c r="G45" s="9"/>
    </row>
    <row r="46" spans="1:13" ht="46.5" customHeight="1" x14ac:dyDescent="0.25">
      <c r="A46" s="40"/>
      <c r="B46" s="86" t="s">
        <v>133</v>
      </c>
      <c r="D46" s="15"/>
      <c r="E46" s="15"/>
      <c r="F46" s="15"/>
      <c r="G46" s="15"/>
      <c r="H46" s="84"/>
    </row>
    <row r="47" spans="1:13" ht="15.95" customHeight="1" x14ac:dyDescent="0.25">
      <c r="A47" s="40"/>
      <c r="B47" s="86" t="s">
        <v>135</v>
      </c>
      <c r="D47" s="15"/>
      <c r="E47" s="15"/>
      <c r="F47" s="15"/>
      <c r="G47" s="15"/>
      <c r="H47" s="84"/>
    </row>
    <row r="48" spans="1:13" ht="15.95" customHeight="1" x14ac:dyDescent="0.25">
      <c r="A48" s="40"/>
      <c r="B48" s="86" t="s">
        <v>134</v>
      </c>
      <c r="C48" s="85"/>
      <c r="D48" s="85"/>
      <c r="E48" s="15"/>
      <c r="G48" s="15"/>
      <c r="H48" s="84"/>
    </row>
    <row r="49" spans="1:8" ht="32.1" customHeight="1" x14ac:dyDescent="0.25">
      <c r="A49" s="40"/>
      <c r="B49" s="86" t="s">
        <v>136</v>
      </c>
      <c r="C49" s="15"/>
      <c r="D49" s="15"/>
      <c r="E49" s="15"/>
      <c r="F49" s="15"/>
      <c r="G49" s="15"/>
      <c r="H49" s="84"/>
    </row>
    <row r="50" spans="1:8" ht="15.95" customHeight="1" x14ac:dyDescent="0.25">
      <c r="A50" s="40"/>
      <c r="B50" s="86" t="s">
        <v>134</v>
      </c>
      <c r="D50" s="15"/>
      <c r="E50" s="15"/>
      <c r="F50" s="15"/>
      <c r="G50" s="15"/>
      <c r="H50" s="84"/>
    </row>
    <row r="51" spans="1:8" ht="45.75" customHeight="1" x14ac:dyDescent="0.25">
      <c r="A51" s="40"/>
      <c r="B51" s="10"/>
      <c r="C51" s="15"/>
      <c r="D51" s="15"/>
      <c r="E51" s="15"/>
      <c r="F51" s="15"/>
      <c r="G51" s="15"/>
      <c r="H51" s="84"/>
    </row>
    <row r="52" spans="1:8" x14ac:dyDescent="0.25">
      <c r="A52" s="40"/>
      <c r="B52" s="11"/>
      <c r="C52" s="85"/>
      <c r="D52" s="85"/>
      <c r="E52" s="15"/>
      <c r="F52" s="15"/>
      <c r="G52" s="15"/>
      <c r="H52" s="84"/>
    </row>
    <row r="53" spans="1:8" ht="62.25" customHeight="1" x14ac:dyDescent="0.25">
      <c r="A53" s="40"/>
      <c r="B53" s="8"/>
      <c r="C53" s="15"/>
      <c r="D53" s="15"/>
      <c r="E53" s="15"/>
      <c r="F53" s="15"/>
      <c r="G53" s="15"/>
      <c r="H53" s="84"/>
    </row>
    <row r="54" spans="1:8" ht="90.75" customHeight="1" x14ac:dyDescent="0.25">
      <c r="A54" s="40"/>
      <c r="B54" s="8"/>
      <c r="C54" s="9"/>
      <c r="D54" s="9"/>
      <c r="E54" s="9"/>
      <c r="F54" s="9"/>
      <c r="G54" s="9"/>
    </row>
    <row r="55" spans="1:8" ht="31.5" customHeight="1" x14ac:dyDescent="0.25">
      <c r="A55" s="40"/>
      <c r="B55" s="8"/>
      <c r="C55" s="9"/>
      <c r="D55" s="9"/>
      <c r="E55" s="9"/>
      <c r="F55" s="9"/>
      <c r="G55" s="9"/>
    </row>
    <row r="56" spans="1:8" ht="15.95" customHeight="1" x14ac:dyDescent="0.25">
      <c r="A56" s="40"/>
      <c r="B56" s="12"/>
      <c r="C56" s="9"/>
      <c r="D56" s="9"/>
      <c r="E56" s="9"/>
      <c r="F56" s="9"/>
      <c r="G56" s="9"/>
    </row>
    <row r="57" spans="1:8" ht="15.95" customHeight="1" x14ac:dyDescent="0.25">
      <c r="A57" s="40"/>
      <c r="B57" s="8"/>
      <c r="C57" s="11"/>
      <c r="D57" s="11"/>
      <c r="E57" s="9"/>
      <c r="F57" s="9"/>
      <c r="G57" s="9"/>
    </row>
    <row r="58" spans="1:8" ht="29.25" customHeight="1" x14ac:dyDescent="0.25">
      <c r="A58" s="40"/>
      <c r="B58" s="8"/>
      <c r="C58" s="9"/>
      <c r="D58" s="9"/>
      <c r="E58" s="9"/>
      <c r="F58" s="9"/>
      <c r="G58" s="9"/>
    </row>
    <row r="59" spans="1:8" ht="48" customHeight="1" x14ac:dyDescent="0.25">
      <c r="A59" s="40"/>
      <c r="B59" s="8"/>
      <c r="C59" s="9"/>
      <c r="D59" s="9"/>
      <c r="E59" s="9"/>
      <c r="F59" s="9"/>
      <c r="G59" s="9"/>
    </row>
    <row r="60" spans="1:8" ht="30" customHeight="1" x14ac:dyDescent="0.25">
      <c r="A60" s="40"/>
      <c r="B60" s="8"/>
      <c r="C60" s="9"/>
      <c r="D60" s="9"/>
      <c r="E60" s="9"/>
      <c r="F60" s="9"/>
      <c r="G60" s="9"/>
    </row>
    <row r="61" spans="1:8" ht="30" customHeight="1" x14ac:dyDescent="0.25">
      <c r="A61" s="40"/>
      <c r="B61" s="12"/>
      <c r="C61" s="9"/>
      <c r="D61" s="9"/>
      <c r="E61" s="9"/>
      <c r="F61" s="9"/>
      <c r="G61" s="9"/>
    </row>
    <row r="62" spans="1:8" ht="15.95" customHeight="1" x14ac:dyDescent="0.25">
      <c r="A62" s="40"/>
      <c r="B62" s="8"/>
      <c r="C62" s="9"/>
      <c r="D62" s="9"/>
      <c r="E62" s="9"/>
      <c r="F62" s="9"/>
      <c r="G62" s="9"/>
    </row>
    <row r="63" spans="1:8" ht="29.25" customHeight="1" x14ac:dyDescent="0.25">
      <c r="A63" s="40"/>
      <c r="B63" s="8"/>
      <c r="C63" s="9"/>
      <c r="D63" s="9"/>
      <c r="E63" s="9"/>
      <c r="F63" s="9"/>
      <c r="G63" s="9"/>
    </row>
    <row r="64" spans="1:8" ht="18" customHeight="1" x14ac:dyDescent="0.25">
      <c r="A64" s="40"/>
      <c r="B64" s="8"/>
      <c r="C64" s="9"/>
      <c r="D64" s="9"/>
      <c r="E64" s="9"/>
      <c r="F64" s="9"/>
      <c r="G64" s="9"/>
    </row>
    <row r="65" spans="1:7" ht="50.1" customHeight="1" x14ac:dyDescent="0.25">
      <c r="A65" s="40"/>
      <c r="B65" s="8"/>
      <c r="C65" s="9"/>
      <c r="D65" s="9"/>
      <c r="E65" s="9"/>
      <c r="F65" s="9"/>
      <c r="G65" s="9"/>
    </row>
    <row r="66" spans="1:7" ht="30" customHeight="1" x14ac:dyDescent="0.25">
      <c r="A66" s="40"/>
      <c r="B66" s="12"/>
      <c r="C66" s="9"/>
      <c r="D66" s="9"/>
      <c r="E66" s="9"/>
      <c r="F66" s="9"/>
      <c r="G66" s="9"/>
    </row>
    <row r="67" spans="1:7" ht="30" customHeight="1" x14ac:dyDescent="0.25">
      <c r="A67" s="40"/>
      <c r="B67" s="8"/>
      <c r="C67" s="9"/>
      <c r="D67" s="9"/>
      <c r="E67" s="9"/>
      <c r="F67" s="9"/>
      <c r="G67" s="9"/>
    </row>
    <row r="68" spans="1:7" ht="30" customHeight="1" x14ac:dyDescent="0.25">
      <c r="A68" s="40"/>
      <c r="B68" s="41"/>
      <c r="C68" s="9"/>
      <c r="D68" s="9"/>
      <c r="E68" s="9"/>
      <c r="F68" s="9"/>
      <c r="G68" s="9"/>
    </row>
    <row r="69" spans="1:7" ht="16.5" customHeight="1" x14ac:dyDescent="0.25">
      <c r="A69" s="40"/>
      <c r="B69" s="8"/>
      <c r="C69" s="9"/>
      <c r="D69" s="9"/>
      <c r="E69" s="9"/>
      <c r="F69" s="9"/>
      <c r="G69" s="9"/>
    </row>
    <row r="70" spans="1:7" ht="30" customHeight="1" x14ac:dyDescent="0.25">
      <c r="A70" s="40"/>
      <c r="B70" s="8"/>
      <c r="C70" s="9"/>
      <c r="D70" s="9"/>
      <c r="E70" s="9"/>
      <c r="F70" s="9"/>
      <c r="G70" s="9"/>
    </row>
    <row r="71" spans="1:7" ht="30" customHeight="1" x14ac:dyDescent="0.25">
      <c r="A71" s="40"/>
      <c r="B71" s="8"/>
      <c r="C71" s="9"/>
      <c r="D71" s="9"/>
      <c r="E71" s="9"/>
      <c r="F71" s="9"/>
      <c r="G71" s="9"/>
    </row>
    <row r="72" spans="1:7" ht="45" customHeight="1" x14ac:dyDescent="0.25">
      <c r="A72" s="40"/>
      <c r="B72" s="8"/>
      <c r="C72" s="9"/>
      <c r="D72" s="9"/>
      <c r="E72" s="9"/>
      <c r="F72" s="9"/>
      <c r="G72" s="9"/>
    </row>
    <row r="73" spans="1:7" ht="15.95" customHeight="1" x14ac:dyDescent="0.25">
      <c r="A73" s="40"/>
      <c r="B73" s="8"/>
      <c r="C73" s="9"/>
      <c r="D73" s="9"/>
      <c r="E73" s="9"/>
      <c r="F73" s="9"/>
      <c r="G73" s="9"/>
    </row>
    <row r="74" spans="1:7" ht="15.95" customHeight="1" x14ac:dyDescent="0.25">
      <c r="A74" s="40"/>
      <c r="B74" s="10"/>
      <c r="C74" s="11"/>
      <c r="D74" s="11"/>
      <c r="E74" s="9"/>
      <c r="F74" s="9"/>
      <c r="G74" s="9"/>
    </row>
    <row r="75" spans="1:7" ht="47.25" customHeight="1" x14ac:dyDescent="0.25">
      <c r="A75" s="40"/>
      <c r="B75" s="8"/>
      <c r="C75" s="9"/>
      <c r="D75" s="9"/>
      <c r="E75" s="9"/>
      <c r="F75" s="9"/>
      <c r="G75" s="9"/>
    </row>
    <row r="76" spans="1:7" ht="15.95" customHeight="1" x14ac:dyDescent="0.25">
      <c r="A76" s="40"/>
      <c r="B76" s="10"/>
      <c r="C76" s="9"/>
      <c r="D76" s="9"/>
      <c r="E76" s="9"/>
      <c r="F76" s="9"/>
      <c r="G76" s="9"/>
    </row>
    <row r="77" spans="1:7" ht="48.75" customHeight="1" x14ac:dyDescent="0.25">
      <c r="A77" s="40"/>
      <c r="B77" s="10"/>
      <c r="C77" s="9"/>
      <c r="D77" s="9"/>
      <c r="E77" s="9"/>
      <c r="F77" s="9"/>
      <c r="G77" s="9"/>
    </row>
    <row r="78" spans="1:7" ht="60" customHeight="1" x14ac:dyDescent="0.25">
      <c r="A78" s="40"/>
      <c r="B78" s="10"/>
      <c r="C78" s="9"/>
      <c r="D78" s="9"/>
      <c r="E78" s="9"/>
      <c r="F78" s="9"/>
      <c r="G78" s="9"/>
    </row>
    <row r="79" spans="1:7" ht="15.95" customHeight="1" x14ac:dyDescent="0.25">
      <c r="A79" s="40"/>
      <c r="B79" s="42"/>
      <c r="C79" s="9"/>
      <c r="D79" s="9"/>
      <c r="E79" s="9"/>
      <c r="F79" s="9"/>
      <c r="G79" s="9"/>
    </row>
    <row r="80" spans="1:7" ht="15.95" customHeight="1" x14ac:dyDescent="0.25">
      <c r="A80" s="40"/>
      <c r="B80" s="10"/>
      <c r="C80" s="9"/>
      <c r="D80" s="9"/>
      <c r="E80" s="9"/>
      <c r="F80" s="9"/>
      <c r="G80" s="9"/>
    </row>
    <row r="81" spans="1:7" ht="15.95" customHeight="1" x14ac:dyDescent="0.25">
      <c r="A81" s="40"/>
      <c r="B81" s="43"/>
      <c r="C81" s="9"/>
      <c r="D81" s="9"/>
      <c r="E81" s="9"/>
      <c r="F81" s="9"/>
      <c r="G81" s="9"/>
    </row>
    <row r="82" spans="1:7" ht="15.95" customHeight="1" x14ac:dyDescent="0.25">
      <c r="A82" s="40"/>
      <c r="B82" s="43"/>
      <c r="C82" s="9"/>
      <c r="D82" s="11"/>
      <c r="E82" s="9"/>
      <c r="F82" s="9"/>
      <c r="G82" s="9"/>
    </row>
    <row r="83" spans="1:7" ht="15.95" customHeight="1" x14ac:dyDescent="0.25">
      <c r="A83" s="40"/>
      <c r="B83" s="43"/>
      <c r="C83" s="9"/>
      <c r="D83" s="11"/>
      <c r="E83" s="9"/>
      <c r="F83" s="9"/>
      <c r="G83" s="9"/>
    </row>
    <row r="84" spans="1:7" ht="15.95" customHeight="1" x14ac:dyDescent="0.25">
      <c r="A84" s="40"/>
      <c r="B84" s="42"/>
      <c r="C84" s="9"/>
      <c r="D84" s="9"/>
      <c r="E84" s="9"/>
      <c r="F84" s="9"/>
      <c r="G84" s="9"/>
    </row>
    <row r="85" spans="1:7" ht="15.95" customHeight="1" x14ac:dyDescent="0.25">
      <c r="A85" s="40"/>
      <c r="B85" s="8"/>
      <c r="C85" s="9"/>
      <c r="D85" s="9"/>
      <c r="E85" s="9"/>
      <c r="F85" s="9"/>
      <c r="G85" s="9"/>
    </row>
    <row r="86" spans="1:7" ht="15.95" customHeight="1" x14ac:dyDescent="0.25">
      <c r="A86" s="40"/>
      <c r="B86" s="8"/>
      <c r="C86" s="9"/>
      <c r="D86" s="9"/>
      <c r="E86" s="9"/>
      <c r="F86" s="9"/>
      <c r="G86" s="9"/>
    </row>
    <row r="87" spans="1:7" x14ac:dyDescent="0.25">
      <c r="A87" s="40"/>
      <c r="B87" s="11"/>
      <c r="C87" s="11"/>
      <c r="D87" s="11"/>
      <c r="E87" s="9"/>
      <c r="F87" s="9"/>
      <c r="G87" s="9"/>
    </row>
    <row r="88" spans="1:7" x14ac:dyDescent="0.25">
      <c r="A88" s="40"/>
      <c r="B88" s="40"/>
      <c r="C88" s="40"/>
      <c r="D88" s="40"/>
      <c r="E88" s="40"/>
      <c r="F88" s="40"/>
      <c r="G88" s="40"/>
    </row>
  </sheetData>
  <mergeCells count="19">
    <mergeCell ref="A3:A5"/>
    <mergeCell ref="B3:B5"/>
    <mergeCell ref="C3:C5"/>
    <mergeCell ref="D3:D5"/>
    <mergeCell ref="E3:G3"/>
    <mergeCell ref="J3:K3"/>
    <mergeCell ref="L3:M3"/>
    <mergeCell ref="E4:E5"/>
    <mergeCell ref="F4:F5"/>
    <mergeCell ref="G4:G5"/>
    <mergeCell ref="H4:I4"/>
    <mergeCell ref="J4:K4"/>
    <mergeCell ref="L4:M4"/>
    <mergeCell ref="H3:I3"/>
    <mergeCell ref="A13:A14"/>
    <mergeCell ref="A15:A16"/>
    <mergeCell ref="A19:A20"/>
    <mergeCell ref="A24:A25"/>
    <mergeCell ref="A28:A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Титульный лист</vt:lpstr>
      <vt:lpstr>Ртищево</vt:lpstr>
      <vt:lpstr>Ртищево2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2022-01-14T09:24:40Z</dcterms:modified>
</cp:coreProperties>
</file>